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2"/>
  </bookViews>
  <sheets>
    <sheet name="Титул1" sheetId="1" r:id="rId1"/>
    <sheet name="Лист2" sheetId="2" state="hidden" r:id="rId2"/>
    <sheet name="план 1-5 курси" sheetId="3" r:id="rId3"/>
    <sheet name="вспом расчет" sheetId="4" state="hidden" r:id="rId4"/>
    <sheet name="всмом 2" sheetId="5" state="hidden" r:id="rId5"/>
  </sheets>
  <definedNames>
    <definedName name="_xlnm.Print_Titles" localSheetId="4">'всмом 2'!$8:$8</definedName>
    <definedName name="_xlnm.Print_Titles" localSheetId="3">'вспом расчет'!$8:$8</definedName>
    <definedName name="_xlnm.Print_Titles" localSheetId="2">'план 1-5 курси'!$8:$8</definedName>
    <definedName name="_xlnm.Print_Area" localSheetId="1">'Лист2'!$A$1:$K$15</definedName>
    <definedName name="_xlnm.Print_Area" localSheetId="0">'Титул1'!$A$1:$BA$39</definedName>
  </definedNames>
  <calcPr fullCalcOnLoad="1"/>
</workbook>
</file>

<file path=xl/sharedStrings.xml><?xml version="1.0" encoding="utf-8"?>
<sst xmlns="http://schemas.openxmlformats.org/spreadsheetml/2006/main" count="1256" uniqueCount="332">
  <si>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</si>
  <si>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</si>
  <si>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</si>
  <si>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</si>
  <si>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</si>
  <si>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</si>
  <si>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</si>
  <si>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</si>
  <si>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</si>
  <si>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</si>
  <si>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</si>
  <si>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</si>
  <si>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</si>
  <si>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</si>
  <si>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</si>
  <si>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</si>
  <si>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</si>
  <si>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</si>
  <si>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</si>
  <si>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</si>
  <si>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</si>
  <si>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Державна атестація</t>
  </si>
  <si>
    <t>Дипломне проектування</t>
  </si>
  <si>
    <t>Всього</t>
  </si>
  <si>
    <t>№ п/п</t>
  </si>
  <si>
    <t>екзаменів</t>
  </si>
  <si>
    <t>заліків</t>
  </si>
  <si>
    <t>1 курс</t>
  </si>
  <si>
    <t>2 курс</t>
  </si>
  <si>
    <t>3 курс</t>
  </si>
  <si>
    <t>4 курс</t>
  </si>
  <si>
    <t>5 курс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</si>
  <si>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</si>
  <si>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</si>
  <si>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</si>
  <si>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</si>
  <si>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Історія України</t>
  </si>
  <si>
    <t>Іноземна мова (за професійним спрямуванням)</t>
  </si>
  <si>
    <t>Разом:</t>
  </si>
  <si>
    <t>Фізика</t>
  </si>
  <si>
    <t>Математика</t>
  </si>
  <si>
    <t>Інформатика</t>
  </si>
  <si>
    <t>Теоретична механіка</t>
  </si>
  <si>
    <t>Опір матеріалів</t>
  </si>
  <si>
    <t>Теорія механізмів та машин</t>
  </si>
  <si>
    <t>Нарисна геометрія, інженерна та комп'ютерна графіка</t>
  </si>
  <si>
    <t>Взаємозамінність, стандартизація та технічні вимірювання</t>
  </si>
  <si>
    <t>Деталі машин</t>
  </si>
  <si>
    <t>Електротехніка, електроніка та мікропроцесорна техніка</t>
  </si>
  <si>
    <t>Гідравліка, гідро та пневмоприводи</t>
  </si>
  <si>
    <t>Екологія</t>
  </si>
  <si>
    <t>Теорія різання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</si>
  <si>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</si>
  <si>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</si>
  <si>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</si>
  <si>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</si>
  <si>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</si>
  <si>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Основи САПР</t>
  </si>
  <si>
    <t>Ректор __________________</t>
  </si>
  <si>
    <t>Контрольні роботи</t>
  </si>
  <si>
    <t>Н</t>
  </si>
  <si>
    <t>Настановна сесія</t>
  </si>
  <si>
    <t>Українська мова (за професійним спрямуванням)</t>
  </si>
  <si>
    <t>Справка</t>
  </si>
  <si>
    <t>Теоретичні основи технології виробництва деталей та складання машин (курс. робота)</t>
  </si>
  <si>
    <t xml:space="preserve">лекції </t>
  </si>
  <si>
    <t>лабораторні</t>
  </si>
  <si>
    <t>практичні</t>
  </si>
  <si>
    <t xml:space="preserve">0/6    </t>
  </si>
  <si>
    <t>Триместр</t>
  </si>
  <si>
    <t xml:space="preserve">НАВЧАЛЬНИЙ ПЛАН </t>
  </si>
  <si>
    <t>Історія української культури</t>
  </si>
  <si>
    <t>Теплофізичні процеси</t>
  </si>
  <si>
    <t>Різальний інструмент</t>
  </si>
  <si>
    <t xml:space="preserve">Технологія конструкційних матеріалів </t>
  </si>
  <si>
    <t xml:space="preserve">Теоретична механіка </t>
  </si>
  <si>
    <t>Теорія автоматичного управління</t>
  </si>
  <si>
    <t>-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</si>
  <si>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</si>
  <si>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t>Деталі машин (курсовий проект)</t>
  </si>
  <si>
    <t>С/Н</t>
  </si>
  <si>
    <t>/С</t>
  </si>
  <si>
    <t>Захист дипломного проекту (роботи)</t>
  </si>
  <si>
    <t>12/6</t>
  </si>
  <si>
    <t>1.1 Гуманітарні та соціально-економічні дисципліни</t>
  </si>
  <si>
    <t>1.2 Дисципліни природничо-наукової (фундаментальної) підготовки</t>
  </si>
  <si>
    <t>Разом вибіркова частина:</t>
  </si>
  <si>
    <t>Разом за п.1.2:</t>
  </si>
  <si>
    <t>Разом за п.1.1:</t>
  </si>
  <si>
    <t>Підприємницька діяльність та економіка підприємства</t>
  </si>
  <si>
    <t>ЗД</t>
  </si>
  <si>
    <r>
      <t xml:space="preserve">форма навчання:   </t>
    </r>
    <r>
      <rPr>
        <b/>
        <sz val="14"/>
        <rFont val="Times New Roman"/>
        <family val="1"/>
      </rPr>
      <t>заочна</t>
    </r>
  </si>
  <si>
    <t>Міністерство освіти і науки України</t>
  </si>
  <si>
    <t>12+20+8</t>
  </si>
  <si>
    <r>
      <t>Матеріалознавство</t>
    </r>
    <r>
      <rPr>
        <sz val="12"/>
        <color indexed="10"/>
        <rFont val="Times New Roman"/>
        <family val="1"/>
      </rPr>
      <t xml:space="preserve"> </t>
    </r>
  </si>
  <si>
    <r>
      <t>Філософія</t>
    </r>
    <r>
      <rPr>
        <sz val="12"/>
        <color indexed="10"/>
        <rFont val="Times New Roman"/>
        <family val="1"/>
      </rPr>
      <t xml:space="preserve"> </t>
    </r>
  </si>
  <si>
    <t xml:space="preserve">Хімія </t>
  </si>
  <si>
    <t>4/4</t>
  </si>
  <si>
    <t xml:space="preserve"> 4/4</t>
  </si>
  <si>
    <t>на основі повної загальної середньої освіти</t>
  </si>
  <si>
    <t>I. Графік навчального процесу</t>
  </si>
  <si>
    <t>II. ЗВЕДЕНІ ДАНІ ПРО БЮДЖЕТ ЧАСУ, тижні</t>
  </si>
  <si>
    <t>Усього</t>
  </si>
  <si>
    <t>Виконання дипломно-го проекту (роботи)</t>
  </si>
  <si>
    <t>III. ПРАКТИКА</t>
  </si>
  <si>
    <t>IV. ДЕРЖАВНА АТЕСТАЦІЯ</t>
  </si>
  <si>
    <t>Назва практики</t>
  </si>
  <si>
    <t>Переддипломна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</si>
  <si>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</si>
  <si>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</si>
  <si>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</si>
  <si>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дипломний проект</t>
  </si>
  <si>
    <t>захист дипломного проекту в ДЕК</t>
  </si>
  <si>
    <t>Кількість годин</t>
  </si>
  <si>
    <t>самостійна робота</t>
  </si>
  <si>
    <t xml:space="preserve">всього </t>
  </si>
  <si>
    <t>у тому числі:</t>
  </si>
  <si>
    <t>загальний обсяг</t>
  </si>
  <si>
    <t>аудиторних</t>
  </si>
  <si>
    <t>курсові</t>
  </si>
  <si>
    <t>проекти</t>
  </si>
  <si>
    <t>роботи</t>
  </si>
  <si>
    <t>Виконання дипломн. проекту</t>
  </si>
  <si>
    <t>Держ. атест.</t>
  </si>
  <si>
    <t>Кані-кули</t>
  </si>
  <si>
    <t>Кількість кредитів ЄКТС</t>
  </si>
  <si>
    <t>НАЗВА НАВЧАЛЬНОЇ ДИСЦИПЛІНИ</t>
  </si>
  <si>
    <t>I</t>
  </si>
  <si>
    <t>II</t>
  </si>
  <si>
    <t>III</t>
  </si>
  <si>
    <t>IV</t>
  </si>
  <si>
    <t>V</t>
  </si>
  <si>
    <t>6/0</t>
  </si>
  <si>
    <t>4/0</t>
  </si>
  <si>
    <t>8/0</t>
  </si>
  <si>
    <t>4/2</t>
  </si>
  <si>
    <t>Захист дипломного проекту</t>
  </si>
  <si>
    <t>Строк навчання -5 років</t>
  </si>
  <si>
    <t>10+20+10</t>
  </si>
  <si>
    <t>6+15+9</t>
  </si>
  <si>
    <t>6+18+6</t>
  </si>
  <si>
    <t xml:space="preserve">Розмірне моделювання і аналіз технологічних процесів </t>
  </si>
  <si>
    <t>2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</si>
  <si>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</si>
  <si>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</si>
  <si>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</si>
  <si>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</si>
  <si>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</si>
  <si>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</si>
  <si>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</si>
  <si>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</si>
  <si>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</si>
  <si>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</si>
  <si>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1.2.5</t>
  </si>
  <si>
    <t>1.2.7</t>
  </si>
  <si>
    <t>1.2.8</t>
  </si>
  <si>
    <t>3.1</t>
  </si>
  <si>
    <t>4.1</t>
  </si>
  <si>
    <t>С.В. Ковалевський</t>
  </si>
  <si>
    <t>Основи охорони праці  та безпека життєдіяльності</t>
  </si>
  <si>
    <t>2 ДИСЦИПЛІНИ ВІЛЬНОГО ВИБОРУ</t>
  </si>
  <si>
    <t>2.1 Природничо-наукові (фундаментальні) дисципліни</t>
  </si>
  <si>
    <t>1.2.2.1</t>
  </si>
  <si>
    <t>1.2.2.2</t>
  </si>
  <si>
    <t>1.2.5.1</t>
  </si>
  <si>
    <t>1.2.5.2</t>
  </si>
  <si>
    <t>1.2.6.2</t>
  </si>
  <si>
    <t>Разом 2.1.1</t>
  </si>
  <si>
    <t>Разом 2.2.1:</t>
  </si>
  <si>
    <t>4. ДЕРЖАВНА АТЕСТАЦІЯ</t>
  </si>
  <si>
    <t>1 ОБОВ'ЯЗКОВІ НАВЧАЛЬНІ ДИСЦИПЛІНИ</t>
  </si>
  <si>
    <t>Завідувач кафедри ТМ</t>
  </si>
  <si>
    <t>Н/</t>
  </si>
  <si>
    <r>
      <t xml:space="preserve">галузь знань: </t>
    </r>
    <r>
      <rPr>
        <b/>
        <sz val="14"/>
        <rFont val="Times New Roman"/>
        <family val="1"/>
      </rPr>
      <t>13 " Механічна інженерія"</t>
    </r>
  </si>
  <si>
    <r>
      <t xml:space="preserve">спеціальність: </t>
    </r>
    <r>
      <rPr>
        <b/>
        <sz val="14"/>
        <rFont val="Times New Roman"/>
        <family val="1"/>
      </rPr>
      <t>131 "Прикладна механіка "</t>
    </r>
  </si>
  <si>
    <t>1.2.3.1</t>
  </si>
  <si>
    <t>1.2.3.2</t>
  </si>
  <si>
    <t>1.2.3.3</t>
  </si>
  <si>
    <t xml:space="preserve">1.2.4                                          </t>
  </si>
  <si>
    <t>1.2.4.1</t>
  </si>
  <si>
    <t>1.2.4.2</t>
  </si>
  <si>
    <t>1.2.7.1</t>
  </si>
  <si>
    <t>1.2.7.2</t>
  </si>
  <si>
    <t>2.1.1.1</t>
  </si>
  <si>
    <t>2.1.1.2</t>
  </si>
  <si>
    <t>2.1.1.3</t>
  </si>
  <si>
    <t>2.1.1.4</t>
  </si>
  <si>
    <t>2.1.1.5</t>
  </si>
  <si>
    <t>2.1.1.7</t>
  </si>
  <si>
    <t>2.1.1.8</t>
  </si>
  <si>
    <t>2.1.1.9</t>
  </si>
  <si>
    <t>2.1.1.10</t>
  </si>
  <si>
    <t>2.1.1.11</t>
  </si>
  <si>
    <t>2.1.1.7.1</t>
  </si>
  <si>
    <t>2.2 Дисципліни  професійної підготовки</t>
  </si>
  <si>
    <t>2.2.1 Спеціалізації каф. ТМ</t>
  </si>
  <si>
    <t>2.2.1.1</t>
  </si>
  <si>
    <t>2.2.1.2</t>
  </si>
  <si>
    <t>Проектування технологічних процесів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</si>
  <si>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</si>
  <si>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</si>
  <si>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 "Технології машинобудування"</t>
  </si>
  <si>
    <t>Обслуговування високотехнологічних комплексів</t>
  </si>
  <si>
    <t>2.2.1.3</t>
  </si>
  <si>
    <t>2.2.1.3.1</t>
  </si>
  <si>
    <t>2.2.1.3.2</t>
  </si>
  <si>
    <t>2.2.1.3.3</t>
  </si>
  <si>
    <t>2.2.1.3.4</t>
  </si>
  <si>
    <t>2.2.1.4</t>
  </si>
  <si>
    <t>2.2.1.4.1</t>
  </si>
  <si>
    <t>2.2.1.4.2</t>
  </si>
  <si>
    <t>2.2.1.5</t>
  </si>
  <si>
    <t>2.2.1.5.1</t>
  </si>
  <si>
    <t>2.2.1.5.2</t>
  </si>
  <si>
    <t>2.2.1.6</t>
  </si>
  <si>
    <t>2.2.1.7</t>
  </si>
  <si>
    <t>2.2.1.8</t>
  </si>
  <si>
    <t>3. ПРАКТИЧНА ПІДГОТОВКА (спец. ТМ)</t>
  </si>
  <si>
    <t>ЗАГАЛЬНА КІЛЬКІСТЬ (спец. ТМ)</t>
  </si>
  <si>
    <t>2.1.1.3.1</t>
  </si>
  <si>
    <t>2.1.1.3.2</t>
  </si>
  <si>
    <t>2.1.1.8.2</t>
  </si>
  <si>
    <t>2.1.1.8.1</t>
  </si>
  <si>
    <t>Спеціалізації "Технології машинобудування", "Інтегровані комп'ютеризовані технології машинобудування"</t>
  </si>
  <si>
    <t>Спеціалізація  "Інтегровані комп'ютеризовані технології машинобудування"</t>
  </si>
  <si>
    <t>11</t>
  </si>
  <si>
    <t>8/2</t>
  </si>
  <si>
    <t>0/2</t>
  </si>
  <si>
    <t>0</t>
  </si>
  <si>
    <t xml:space="preserve"> 4/0</t>
  </si>
  <si>
    <t>16/2</t>
  </si>
  <si>
    <t>28/6</t>
  </si>
  <si>
    <t>24/4</t>
  </si>
  <si>
    <t>28/8</t>
  </si>
  <si>
    <t xml:space="preserve">2.1.1 Спеціалізації каф. ТМ </t>
  </si>
  <si>
    <t>2/0</t>
  </si>
  <si>
    <t>6/2</t>
  </si>
  <si>
    <t xml:space="preserve"> 4/2</t>
  </si>
  <si>
    <t>12/4</t>
  </si>
  <si>
    <t xml:space="preserve">       II. ЗВЕДЕНІ ДАНІ ПРО БЮДЖЕТ ЧАСУ, тижні                           ІІІ.  ДЕРЖАВНА АТЕСТАЦІЯ</t>
  </si>
  <si>
    <t xml:space="preserve">Позначення: Н – настановна сесія; С – екзаменаційна сесія; К – канікули; Д– дипломне проектування; ЗД – захист дипломного проекту </t>
  </si>
  <si>
    <t>20/8</t>
  </si>
  <si>
    <t>28/10</t>
  </si>
  <si>
    <t>32/14</t>
  </si>
  <si>
    <t>42/18</t>
  </si>
  <si>
    <t>24/6</t>
  </si>
  <si>
    <t>20/4</t>
  </si>
  <si>
    <t xml:space="preserve">V. План навчального процесу на 2017/2018 навчальний рік (заочна форма)     </t>
  </si>
  <si>
    <t>Обладнання механоскладального виробництва (КМСІТ)</t>
  </si>
  <si>
    <t>Технологічні основи машинобудування</t>
  </si>
  <si>
    <t>Директор ЦДЗО</t>
  </si>
  <si>
    <t>М.М. Федоров</t>
  </si>
  <si>
    <t>10а</t>
  </si>
  <si>
    <t>10б</t>
  </si>
  <si>
    <t>1.2.6.2.1</t>
  </si>
  <si>
    <t>Безпека життєдіяльності</t>
  </si>
  <si>
    <t>1.2.6.2.2</t>
  </si>
  <si>
    <t>Основи охорони праці</t>
  </si>
  <si>
    <t>ЗАТВЕРДЖЕНО:</t>
  </si>
  <si>
    <t>на засіданні Вченої ради</t>
  </si>
  <si>
    <t>(Ковальов В.Д.)</t>
  </si>
  <si>
    <t>Кваліфікація: бакалавр  з прикладної механіки</t>
  </si>
  <si>
    <t xml:space="preserve">Розподіл годин по курсах і семестрах </t>
  </si>
  <si>
    <t>Розподіл за семестрами</t>
  </si>
  <si>
    <t>Семестр</t>
  </si>
  <si>
    <t xml:space="preserve">семестри </t>
  </si>
  <si>
    <t>Іноземна мова (за професійним спрямуванням)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</si>
  <si>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</si>
  <si>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</si>
  <si>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</si>
  <si>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</si>
  <si>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</si>
  <si>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</si>
  <si>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</si>
  <si>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</si>
  <si>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</si>
  <si>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1.1.11</t>
  </si>
  <si>
    <t>Політологія</t>
  </si>
  <si>
    <t>Правознавство</t>
  </si>
  <si>
    <t>20/0</t>
  </si>
  <si>
    <t>12/0</t>
  </si>
  <si>
    <t xml:space="preserve"> 8/2</t>
  </si>
  <si>
    <t>10/0</t>
  </si>
  <si>
    <t xml:space="preserve"> 2/2</t>
  </si>
  <si>
    <t>12/2</t>
  </si>
  <si>
    <t>14/2</t>
  </si>
  <si>
    <t>Теорія механізмів та машин (курсова робота)</t>
  </si>
  <si>
    <t>16/4</t>
  </si>
  <si>
    <t>20/2</t>
  </si>
  <si>
    <t>48/4</t>
  </si>
  <si>
    <t>12</t>
  </si>
  <si>
    <t>46/8</t>
  </si>
  <si>
    <t>46/10</t>
  </si>
  <si>
    <t>24/2</t>
  </si>
  <si>
    <t>36/4</t>
  </si>
  <si>
    <t>48/6</t>
  </si>
  <si>
    <t>40/6</t>
  </si>
  <si>
    <t>8+16+6</t>
  </si>
  <si>
    <t>11+18+11</t>
  </si>
  <si>
    <t>40/4</t>
  </si>
  <si>
    <t>52/4</t>
  </si>
  <si>
    <t>52/6</t>
  </si>
  <si>
    <t>1к</t>
  </si>
  <si>
    <t>2к</t>
  </si>
  <si>
    <t>3к</t>
  </si>
  <si>
    <t>4к</t>
  </si>
  <si>
    <t>5к</t>
  </si>
  <si>
    <t>дп</t>
  </si>
  <si>
    <t>іспит</t>
  </si>
  <si>
    <t>залік</t>
  </si>
  <si>
    <t>итог</t>
  </si>
  <si>
    <r>
      <t>Філософія</t>
    </r>
    <r>
      <rPr>
        <sz val="12"/>
        <rFont val="Times New Roman"/>
        <family val="1"/>
      </rPr>
      <t xml:space="preserve"> </t>
    </r>
  </si>
  <si>
    <r>
      <t>Матеріалознавство</t>
    </r>
    <r>
      <rPr>
        <sz val="12"/>
        <rFont val="Times New Roman"/>
        <family val="1"/>
      </rPr>
      <t xml:space="preserve"> </t>
    </r>
  </si>
  <si>
    <t>Настановна  сесія</t>
  </si>
  <si>
    <t>3</t>
  </si>
  <si>
    <t xml:space="preserve">6/0    </t>
  </si>
  <si>
    <t>14/0</t>
  </si>
  <si>
    <t>8/4</t>
  </si>
  <si>
    <t>32/2</t>
  </si>
  <si>
    <t>44/8</t>
  </si>
  <si>
    <t>40/2</t>
  </si>
  <si>
    <t>3. ПРАКТИЧНА ПІДГОТОВКА</t>
  </si>
  <si>
    <t xml:space="preserve">Іноземна мова (за професійним спрямуванням) </t>
  </si>
  <si>
    <t>V. План навчального процесу на 2019/2020 навчальний рік (заочна форма)     набір 2019 р.</t>
  </si>
  <si>
    <t>1 ОБОВ'ЯЗКОВІ ДИСЦИПЛІНИ</t>
  </si>
  <si>
    <t>1.1 Цикл загальної підготовки</t>
  </si>
  <si>
    <t>протокол № 9</t>
  </si>
  <si>
    <t>"   24    "  квітня  2019 р.</t>
  </si>
  <si>
    <t>2.2 Цикл  професійної підготовки</t>
  </si>
  <si>
    <t>2.1 Цикл загальної підготовки</t>
  </si>
  <si>
    <t>ЗАГАЛЬНА КІЛЬКІСТЬ</t>
  </si>
  <si>
    <r>
      <t>освітня програма:</t>
    </r>
    <r>
      <rPr>
        <b/>
        <sz val="14"/>
        <rFont val="Times New Roman"/>
        <family val="1"/>
      </rPr>
      <t xml:space="preserve"> "Технології машинобудування"                      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</si>
</sst>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_-;\-* #,##0.00_-;\ &quot;&quot;_-;_-@_-"/>
    <numFmt numFmtId="186" formatCode="#,##0.00;\-* #,##0.00_-;\ &quot;&quot;_-;_-@_-"/>
    <numFmt numFmtId="187" formatCode="[$-FC19]d\ mmmm\ yyyy\ &quot;г.&quot;"/>
    <numFmt numFmtId="188" formatCode="#,##0.0_ ;\-#,##0.0\ "/>
    <numFmt numFmtId="189" formatCode="#,##0_-;\-* #,##0_-;\ _-;_-@_-"/>
    <numFmt numFmtId="190" formatCode="#,##0_ ;\-#,##0\ "/>
    <numFmt numFmtId="191" formatCode="#,##0.00_ ;\-#,##0.00\ "/>
  </numFmts>
  <fonts count="9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Arial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70C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i/>
      <sz val="12"/>
      <color rgb="FF0070C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Arial"/>
      <family val="2"/>
    </font>
    <font>
      <sz val="10"/>
      <color rgb="FF0070C0"/>
      <name val="Times New Roman"/>
      <family val="1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0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80" fontId="9" fillId="0" borderId="0" xfId="0" applyNumberFormat="1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8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top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Border="1" applyAlignment="1">
      <alignment horizontal="center" vertical="center" wrapText="1"/>
    </xf>
    <xf numFmtId="189" fontId="2" fillId="0" borderId="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8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189" fontId="2" fillId="32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89" fontId="2" fillId="0" borderId="15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Fill="1" applyBorder="1" applyAlignment="1" applyProtection="1">
      <alignment horizontal="left" vertical="top"/>
      <protection/>
    </xf>
    <xf numFmtId="49" fontId="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180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180" fontId="2" fillId="0" borderId="16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18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Border="1" applyAlignment="1">
      <alignment horizontal="center" vertical="center" wrapText="1"/>
    </xf>
    <xf numFmtId="180" fontId="14" fillId="0" borderId="17" xfId="0" applyNumberFormat="1" applyFont="1" applyFill="1" applyBorder="1" applyAlignment="1" applyProtection="1">
      <alignment horizontal="center" vertical="center"/>
      <protection/>
    </xf>
    <xf numFmtId="180" fontId="14" fillId="0" borderId="17" xfId="0" applyNumberFormat="1" applyFont="1" applyFill="1" applyBorder="1" applyAlignment="1" applyProtection="1">
      <alignment vertical="center"/>
      <protection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180" fontId="14" fillId="0" borderId="10" xfId="0" applyNumberFormat="1" applyFont="1" applyFill="1" applyBorder="1" applyAlignment="1" applyProtection="1">
      <alignment horizontal="center" vertical="center" wrapText="1"/>
      <protection/>
    </xf>
    <xf numFmtId="180" fontId="14" fillId="0" borderId="10" xfId="0" applyNumberFormat="1" applyFont="1" applyFill="1" applyBorder="1" applyAlignment="1" applyProtection="1">
      <alignment horizontal="center" vertical="center"/>
      <protection/>
    </xf>
    <xf numFmtId="180" fontId="14" fillId="0" borderId="10" xfId="0" applyNumberFormat="1" applyFont="1" applyFill="1" applyBorder="1" applyAlignment="1" applyProtection="1">
      <alignment vertical="center"/>
      <protection/>
    </xf>
    <xf numFmtId="181" fontId="14" fillId="0" borderId="10" xfId="0" applyNumberFormat="1" applyFont="1" applyFill="1" applyBorder="1" applyAlignment="1" applyProtection="1">
      <alignment horizontal="center" vertical="center"/>
      <protection/>
    </xf>
    <xf numFmtId="181" fontId="14" fillId="0" borderId="11" xfId="0" applyNumberFormat="1" applyFont="1" applyFill="1" applyBorder="1" applyAlignment="1" applyProtection="1">
      <alignment horizontal="center" vertical="center"/>
      <protection/>
    </xf>
    <xf numFmtId="180" fontId="14" fillId="0" borderId="11" xfId="0" applyNumberFormat="1" applyFont="1" applyFill="1" applyBorder="1" applyAlignment="1" applyProtection="1">
      <alignment horizontal="center" vertical="center"/>
      <protection/>
    </xf>
    <xf numFmtId="180" fontId="14" fillId="0" borderId="11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vertical="center"/>
      <protection/>
    </xf>
    <xf numFmtId="180" fontId="14" fillId="0" borderId="10" xfId="0" applyNumberFormat="1" applyFont="1" applyFill="1" applyBorder="1" applyAlignment="1" applyProtection="1">
      <alignment vertical="center"/>
      <protection/>
    </xf>
    <xf numFmtId="180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 wrapText="1"/>
    </xf>
    <xf numFmtId="180" fontId="14" fillId="0" borderId="11" xfId="0" applyNumberFormat="1" applyFont="1" applyFill="1" applyBorder="1" applyAlignment="1" applyProtection="1">
      <alignment horizontal="center" vertical="center"/>
      <protection/>
    </xf>
    <xf numFmtId="180" fontId="1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3" fillId="0" borderId="0" xfId="53" applyFont="1">
      <alignment/>
      <protection/>
    </xf>
    <xf numFmtId="0" fontId="12" fillId="0" borderId="0" xfId="53" applyFont="1">
      <alignment/>
      <protection/>
    </xf>
    <xf numFmtId="0" fontId="19" fillId="0" borderId="0" xfId="53" applyFont="1">
      <alignment/>
      <protection/>
    </xf>
    <xf numFmtId="0" fontId="8" fillId="0" borderId="0" xfId="53" applyFont="1">
      <alignment/>
      <protection/>
    </xf>
    <xf numFmtId="0" fontId="18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182" fontId="7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189" fontId="2" fillId="0" borderId="18" xfId="0" applyNumberFormat="1" applyFont="1" applyFill="1" applyBorder="1" applyAlignment="1" applyProtection="1">
      <alignment horizontal="center" vertical="center"/>
      <protection/>
    </xf>
    <xf numFmtId="189" fontId="2" fillId="0" borderId="18" xfId="0" applyNumberFormat="1" applyFont="1" applyFill="1" applyBorder="1" applyAlignment="1" applyProtection="1">
      <alignment vertical="center"/>
      <protection/>
    </xf>
    <xf numFmtId="188" fontId="7" fillId="0" borderId="18" xfId="0" applyNumberFormat="1" applyFont="1" applyFill="1" applyBorder="1" applyAlignment="1">
      <alignment horizontal="center" vertical="center" wrapText="1"/>
    </xf>
    <xf numFmtId="190" fontId="7" fillId="0" borderId="18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 applyProtection="1">
      <alignment vertical="center"/>
      <protection/>
    </xf>
    <xf numFmtId="182" fontId="11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18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82" fontId="1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" fontId="7" fillId="33" borderId="18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8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88" fontId="7" fillId="0" borderId="0" xfId="0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180" fontId="76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2" fontId="7" fillId="33" borderId="18" xfId="0" applyNumberFormat="1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right" vertical="center" wrapText="1"/>
    </xf>
    <xf numFmtId="0" fontId="77" fillId="0" borderId="0" xfId="0" applyFont="1" applyFill="1" applyBorder="1" applyAlignment="1">
      <alignment horizontal="right" vertical="center" wrapText="1"/>
    </xf>
    <xf numFmtId="0" fontId="78" fillId="0" borderId="0" xfId="0" applyFont="1" applyFill="1" applyBorder="1" applyAlignment="1">
      <alignment horizontal="center" vertical="center" wrapText="1"/>
    </xf>
    <xf numFmtId="49" fontId="78" fillId="0" borderId="0" xfId="0" applyNumberFormat="1" applyFont="1" applyFill="1" applyBorder="1" applyAlignment="1">
      <alignment horizontal="center" vertical="center" wrapText="1"/>
    </xf>
    <xf numFmtId="189" fontId="78" fillId="0" borderId="0" xfId="0" applyNumberFormat="1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Border="1" applyAlignment="1">
      <alignment horizontal="center" vertical="center" wrapText="1"/>
    </xf>
    <xf numFmtId="49" fontId="77" fillId="0" borderId="0" xfId="0" applyNumberFormat="1" applyFont="1" applyFill="1" applyBorder="1" applyAlignment="1">
      <alignment horizontal="center" vertical="center" wrapText="1"/>
    </xf>
    <xf numFmtId="0" fontId="77" fillId="0" borderId="0" xfId="0" applyNumberFormat="1" applyFont="1" applyFill="1" applyBorder="1" applyAlignment="1">
      <alignment horizontal="center" vertical="center" wrapText="1"/>
    </xf>
    <xf numFmtId="189" fontId="78" fillId="0" borderId="0" xfId="0" applyNumberFormat="1" applyFont="1" applyFill="1" applyBorder="1" applyAlignment="1" applyProtection="1">
      <alignment horizontal="center" vertical="center"/>
      <protection/>
    </xf>
    <xf numFmtId="189" fontId="78" fillId="0" borderId="15" xfId="0" applyNumberFormat="1" applyFont="1" applyFill="1" applyBorder="1" applyAlignment="1" applyProtection="1">
      <alignment vertical="center"/>
      <protection/>
    </xf>
    <xf numFmtId="0" fontId="78" fillId="0" borderId="0" xfId="0" applyFont="1" applyAlignment="1">
      <alignment horizontal="right" vertical="top"/>
    </xf>
    <xf numFmtId="180" fontId="78" fillId="0" borderId="0" xfId="0" applyNumberFormat="1" applyFont="1" applyFill="1" applyBorder="1" applyAlignment="1" applyProtection="1">
      <alignment horizontal="center" vertical="center"/>
      <protection/>
    </xf>
    <xf numFmtId="180" fontId="78" fillId="0" borderId="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180" fontId="2" fillId="0" borderId="2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vertical="center"/>
      <protection/>
    </xf>
    <xf numFmtId="180" fontId="2" fillId="33" borderId="22" xfId="0" applyNumberFormat="1" applyFont="1" applyFill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 applyProtection="1">
      <alignment vertical="center"/>
      <protection/>
    </xf>
    <xf numFmtId="183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80" fontId="7" fillId="0" borderId="18" xfId="0" applyNumberFormat="1" applyFont="1" applyFill="1" applyBorder="1" applyAlignment="1" applyProtection="1">
      <alignment vertical="center"/>
      <protection/>
    </xf>
    <xf numFmtId="180" fontId="2" fillId="0" borderId="18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80" fontId="2" fillId="0" borderId="22" xfId="0" applyNumberFormat="1" applyFont="1" applyFill="1" applyBorder="1" applyAlignment="1" applyProtection="1">
      <alignment vertical="center"/>
      <protection/>
    </xf>
    <xf numFmtId="180" fontId="2" fillId="0" borderId="27" xfId="0" applyNumberFormat="1" applyFont="1" applyFill="1" applyBorder="1" applyAlignment="1" applyProtection="1">
      <alignment vertical="center"/>
      <protection/>
    </xf>
    <xf numFmtId="180" fontId="2" fillId="0" borderId="27" xfId="0" applyNumberFormat="1" applyFont="1" applyFill="1" applyBorder="1" applyAlignment="1" applyProtection="1">
      <alignment vertical="center"/>
      <protection/>
    </xf>
    <xf numFmtId="180" fontId="2" fillId="0" borderId="22" xfId="0" applyNumberFormat="1" applyFont="1" applyFill="1" applyBorder="1" applyAlignment="1" applyProtection="1">
      <alignment vertical="center"/>
      <protection/>
    </xf>
    <xf numFmtId="189" fontId="2" fillId="0" borderId="27" xfId="0" applyNumberFormat="1" applyFont="1" applyFill="1" applyBorder="1" applyAlignment="1" applyProtection="1">
      <alignment vertical="center"/>
      <protection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7" fillId="0" borderId="29" xfId="0" applyFont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right" vertical="center" wrapText="1"/>
    </xf>
    <xf numFmtId="49" fontId="2" fillId="0" borderId="2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7" fillId="0" borderId="31" xfId="0" applyNumberFormat="1" applyFont="1" applyFill="1" applyBorder="1" applyAlignment="1" applyProtection="1">
      <alignment horizontal="left" vertical="center" wrapText="1"/>
      <protection/>
    </xf>
    <xf numFmtId="180" fontId="2" fillId="34" borderId="21" xfId="0" applyNumberFormat="1" applyFont="1" applyFill="1" applyBorder="1" applyAlignment="1" applyProtection="1">
      <alignment vertical="center"/>
      <protection/>
    </xf>
    <xf numFmtId="180" fontId="2" fillId="34" borderId="10" xfId="0" applyNumberFormat="1" applyFont="1" applyFill="1" applyBorder="1" applyAlignment="1" applyProtection="1">
      <alignment vertical="center"/>
      <protection/>
    </xf>
    <xf numFmtId="180" fontId="2" fillId="34" borderId="22" xfId="0" applyNumberFormat="1" applyFont="1" applyFill="1" applyBorder="1" applyAlignment="1" applyProtection="1">
      <alignment vertical="center"/>
      <protection/>
    </xf>
    <xf numFmtId="180" fontId="2" fillId="34" borderId="0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vertical="center" wrapText="1"/>
    </xf>
    <xf numFmtId="0" fontId="28" fillId="0" borderId="0" xfId="53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19" fillId="0" borderId="0" xfId="0" applyFont="1" applyBorder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82" fontId="7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>
      <alignment horizontal="center" vertical="center" wrapText="1"/>
    </xf>
    <xf numFmtId="189" fontId="2" fillId="35" borderId="18" xfId="0" applyNumberFormat="1" applyFont="1" applyFill="1" applyBorder="1" applyAlignment="1" applyProtection="1">
      <alignment horizontal="center" vertical="center"/>
      <protection/>
    </xf>
    <xf numFmtId="189" fontId="2" fillId="35" borderId="18" xfId="0" applyNumberFormat="1" applyFont="1" applyFill="1" applyBorder="1" applyAlignment="1" applyProtection="1">
      <alignment vertical="center"/>
      <protection/>
    </xf>
    <xf numFmtId="49" fontId="7" fillId="35" borderId="17" xfId="0" applyNumberFormat="1" applyFont="1" applyFill="1" applyBorder="1" applyAlignment="1">
      <alignment horizontal="center" vertical="center"/>
    </xf>
    <xf numFmtId="49" fontId="7" fillId="35" borderId="17" xfId="0" applyNumberFormat="1" applyFont="1" applyFill="1" applyBorder="1" applyAlignment="1">
      <alignment horizontal="center" vertical="center" wrapText="1"/>
    </xf>
    <xf numFmtId="49" fontId="7" fillId="35" borderId="17" xfId="0" applyNumberFormat="1" applyFont="1" applyFill="1" applyBorder="1" applyAlignment="1" applyProtection="1">
      <alignment horizontal="center" vertical="center"/>
      <protection/>
    </xf>
    <xf numFmtId="49" fontId="2" fillId="35" borderId="17" xfId="0" applyNumberFormat="1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180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 applyProtection="1">
      <alignment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34" xfId="0" applyNumberFormat="1" applyFont="1" applyFill="1" applyBorder="1" applyAlignment="1" applyProtection="1">
      <alignment vertical="center"/>
      <protection/>
    </xf>
    <xf numFmtId="0" fontId="10" fillId="35" borderId="2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center" vertical="center"/>
    </xf>
    <xf numFmtId="0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 applyProtection="1">
      <alignment horizontal="center" vertical="center"/>
      <protection/>
    </xf>
    <xf numFmtId="180" fontId="2" fillId="35" borderId="23" xfId="0" applyNumberFormat="1" applyFont="1" applyFill="1" applyBorder="1" applyAlignment="1" applyProtection="1">
      <alignment vertical="center"/>
      <protection/>
    </xf>
    <xf numFmtId="49" fontId="2" fillId="35" borderId="35" xfId="0" applyNumberFormat="1" applyFont="1" applyFill="1" applyBorder="1" applyAlignment="1" applyProtection="1">
      <alignment vertical="center"/>
      <protection/>
    </xf>
    <xf numFmtId="188" fontId="7" fillId="35" borderId="18" xfId="0" applyNumberFormat="1" applyFont="1" applyFill="1" applyBorder="1" applyAlignment="1" applyProtection="1">
      <alignment horizontal="center" vertical="center"/>
      <protection/>
    </xf>
    <xf numFmtId="190" fontId="7" fillId="35" borderId="18" xfId="0" applyNumberFormat="1" applyFont="1" applyFill="1" applyBorder="1" applyAlignment="1" applyProtection="1">
      <alignment horizontal="center" vertical="center"/>
      <protection/>
    </xf>
    <xf numFmtId="180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vertical="center"/>
      <protection/>
    </xf>
    <xf numFmtId="49" fontId="7" fillId="35" borderId="18" xfId="0" applyNumberFormat="1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 applyProtection="1">
      <alignment horizontal="center" vertical="center" wrapText="1"/>
      <protection/>
    </xf>
    <xf numFmtId="49" fontId="1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 applyProtection="1">
      <alignment horizontal="center" vertical="center"/>
      <protection/>
    </xf>
    <xf numFmtId="0" fontId="22" fillId="35" borderId="10" xfId="0" applyFont="1" applyFill="1" applyBorder="1" applyAlignment="1">
      <alignment horizontal="center" vertical="center" wrapText="1"/>
    </xf>
    <xf numFmtId="1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 applyProtection="1">
      <alignment horizontal="center" vertical="center"/>
      <protection/>
    </xf>
    <xf numFmtId="49" fontId="14" fillId="35" borderId="10" xfId="0" applyNumberFormat="1" applyFont="1" applyFill="1" applyBorder="1" applyAlignment="1" applyProtection="1">
      <alignment vertical="center"/>
      <protection/>
    </xf>
    <xf numFmtId="0" fontId="7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182" fontId="7" fillId="35" borderId="10" xfId="0" applyNumberFormat="1" applyFont="1" applyFill="1" applyBorder="1" applyAlignment="1">
      <alignment horizontal="center" vertical="center" wrapText="1"/>
    </xf>
    <xf numFmtId="49" fontId="24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28" xfId="0" applyFill="1" applyBorder="1" applyAlignment="1">
      <alignment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/>
    </xf>
    <xf numFmtId="182" fontId="7" fillId="35" borderId="29" xfId="0" applyNumberFormat="1" applyFont="1" applyFill="1" applyBorder="1" applyAlignment="1">
      <alignment horizontal="center" vertical="center" wrapText="1"/>
    </xf>
    <xf numFmtId="1" fontId="7" fillId="35" borderId="29" xfId="0" applyNumberFormat="1" applyFont="1" applyFill="1" applyBorder="1" applyAlignment="1">
      <alignment horizontal="center" vertical="center" wrapText="1"/>
    </xf>
    <xf numFmtId="0" fontId="7" fillId="35" borderId="29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 wrapText="1"/>
    </xf>
    <xf numFmtId="49" fontId="7" fillId="35" borderId="29" xfId="0" applyNumberFormat="1" applyFont="1" applyFill="1" applyBorder="1" applyAlignment="1" applyProtection="1">
      <alignment horizontal="center" vertical="center"/>
      <protection/>
    </xf>
    <xf numFmtId="49" fontId="7" fillId="35" borderId="21" xfId="0" applyNumberFormat="1" applyFont="1" applyFill="1" applyBorder="1" applyAlignment="1" applyProtection="1">
      <alignment vertical="center"/>
      <protection/>
    </xf>
    <xf numFmtId="49" fontId="7" fillId="35" borderId="10" xfId="0" applyNumberFormat="1" applyFont="1" applyFill="1" applyBorder="1" applyAlignment="1">
      <alignment vertical="center" wrapText="1"/>
    </xf>
    <xf numFmtId="181" fontId="2" fillId="35" borderId="10" xfId="0" applyNumberFormat="1" applyFont="1" applyFill="1" applyBorder="1" applyAlignment="1" applyProtection="1">
      <alignment horizontal="center" vertical="center"/>
      <protection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 vertical="center"/>
      <protection/>
    </xf>
    <xf numFmtId="180" fontId="2" fillId="35" borderId="22" xfId="0" applyNumberFormat="1" applyFont="1" applyFill="1" applyBorder="1" applyAlignment="1" applyProtection="1">
      <alignment vertical="center"/>
      <protection/>
    </xf>
    <xf numFmtId="180" fontId="2" fillId="35" borderId="10" xfId="0" applyNumberFormat="1" applyFont="1" applyFill="1" applyBorder="1" applyAlignment="1" applyProtection="1">
      <alignment vertical="center"/>
      <protection/>
    </xf>
    <xf numFmtId="49" fontId="2" fillId="35" borderId="22" xfId="0" applyNumberFormat="1" applyFont="1" applyFill="1" applyBorder="1" applyAlignment="1" applyProtection="1">
      <alignment vertical="center"/>
      <protection/>
    </xf>
    <xf numFmtId="49" fontId="7" fillId="35" borderId="36" xfId="0" applyNumberFormat="1" applyFont="1" applyFill="1" applyBorder="1" applyAlignment="1">
      <alignment vertical="center" wrapText="1"/>
    </xf>
    <xf numFmtId="49" fontId="14" fillId="35" borderId="10" xfId="0" applyNumberFormat="1" applyFont="1" applyFill="1" applyBorder="1" applyAlignment="1">
      <alignment vertical="center" wrapText="1"/>
    </xf>
    <xf numFmtId="0" fontId="7" fillId="0" borderId="37" xfId="0" applyNumberFormat="1" applyFont="1" applyFill="1" applyBorder="1" applyAlignment="1" applyProtection="1">
      <alignment vertical="center"/>
      <protection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78" fillId="0" borderId="0" xfId="0" applyFont="1" applyBorder="1" applyAlignment="1">
      <alignment horizontal="left" vertical="center" wrapText="1"/>
    </xf>
    <xf numFmtId="0" fontId="2" fillId="35" borderId="21" xfId="0" applyFont="1" applyFill="1" applyBorder="1" applyAlignment="1">
      <alignment horizontal="center" vertical="center" wrapText="1"/>
    </xf>
    <xf numFmtId="1" fontId="79" fillId="0" borderId="10" xfId="0" applyNumberFormat="1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79" fillId="35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79" fillId="35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/>
    </xf>
    <xf numFmtId="49" fontId="78" fillId="0" borderId="10" xfId="0" applyNumberFormat="1" applyFont="1" applyBorder="1" applyAlignment="1">
      <alignment horizontal="center" vertical="center" wrapText="1"/>
    </xf>
    <xf numFmtId="49" fontId="78" fillId="33" borderId="10" xfId="0" applyNumberFormat="1" applyFont="1" applyFill="1" applyBorder="1" applyAlignment="1">
      <alignment horizontal="center" vertical="center" wrapText="1"/>
    </xf>
    <xf numFmtId="0" fontId="78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 wrapText="1"/>
    </xf>
    <xf numFmtId="2" fontId="78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1" fontId="24" fillId="0" borderId="40" xfId="0" applyNumberFormat="1" applyFont="1" applyFill="1" applyBorder="1" applyAlignment="1">
      <alignment horizontal="center" vertical="center" wrapText="1"/>
    </xf>
    <xf numFmtId="180" fontId="14" fillId="0" borderId="40" xfId="0" applyNumberFormat="1" applyFont="1" applyFill="1" applyBorder="1" applyAlignment="1" applyProtection="1">
      <alignment vertical="center"/>
      <protection/>
    </xf>
    <xf numFmtId="49" fontId="78" fillId="0" borderId="10" xfId="0" applyNumberFormat="1" applyFont="1" applyFill="1" applyBorder="1" applyAlignment="1">
      <alignment horizontal="left" vertical="center" wrapText="1"/>
    </xf>
    <xf numFmtId="181" fontId="78" fillId="0" borderId="10" xfId="0" applyNumberFormat="1" applyFont="1" applyFill="1" applyBorder="1" applyAlignment="1" applyProtection="1">
      <alignment horizontal="center" vertical="center"/>
      <protection/>
    </xf>
    <xf numFmtId="0" fontId="77" fillId="0" borderId="10" xfId="0" applyFont="1" applyFill="1" applyBorder="1" applyAlignment="1">
      <alignment horizontal="center" vertical="center" wrapText="1"/>
    </xf>
    <xf numFmtId="49" fontId="78" fillId="0" borderId="11" xfId="0" applyNumberFormat="1" applyFont="1" applyFill="1" applyBorder="1" applyAlignment="1">
      <alignment horizontal="center" vertical="center"/>
    </xf>
    <xf numFmtId="0" fontId="78" fillId="0" borderId="10" xfId="0" applyNumberFormat="1" applyFont="1" applyFill="1" applyBorder="1" applyAlignment="1">
      <alignment horizontal="center" vertical="center" wrapText="1"/>
    </xf>
    <xf numFmtId="180" fontId="78" fillId="0" borderId="10" xfId="0" applyNumberFormat="1" applyFont="1" applyFill="1" applyBorder="1" applyAlignment="1" applyProtection="1">
      <alignment horizontal="center" vertical="center"/>
      <protection/>
    </xf>
    <xf numFmtId="180" fontId="78" fillId="0" borderId="10" xfId="0" applyNumberFormat="1" applyFont="1" applyFill="1" applyBorder="1" applyAlignment="1" applyProtection="1">
      <alignment vertical="center"/>
      <protection/>
    </xf>
    <xf numFmtId="180" fontId="78" fillId="0" borderId="0" xfId="0" applyNumberFormat="1" applyFont="1" applyFill="1" applyBorder="1" applyAlignment="1" applyProtection="1">
      <alignment vertical="center"/>
      <protection/>
    </xf>
    <xf numFmtId="180" fontId="78" fillId="0" borderId="27" xfId="0" applyNumberFormat="1" applyFont="1" applyFill="1" applyBorder="1" applyAlignment="1" applyProtection="1">
      <alignment vertical="center"/>
      <protection/>
    </xf>
    <xf numFmtId="180" fontId="78" fillId="0" borderId="10" xfId="0" applyNumberFormat="1" applyFont="1" applyFill="1" applyBorder="1" applyAlignment="1" applyProtection="1">
      <alignment horizontal="center" vertical="center"/>
      <protection/>
    </xf>
    <xf numFmtId="49" fontId="80" fillId="0" borderId="10" xfId="0" applyNumberFormat="1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vertical="center" wrapText="1"/>
    </xf>
    <xf numFmtId="0" fontId="80" fillId="0" borderId="10" xfId="0" applyNumberFormat="1" applyFont="1" applyFill="1" applyBorder="1" applyAlignment="1">
      <alignment horizontal="center" vertical="center"/>
    </xf>
    <xf numFmtId="49" fontId="80" fillId="0" borderId="10" xfId="0" applyNumberFormat="1" applyFont="1" applyFill="1" applyBorder="1" applyAlignment="1">
      <alignment horizontal="center" vertical="center"/>
    </xf>
    <xf numFmtId="0" fontId="80" fillId="0" borderId="10" xfId="0" applyNumberFormat="1" applyFont="1" applyFill="1" applyBorder="1" applyAlignment="1" applyProtection="1">
      <alignment horizontal="center" vertical="center"/>
      <protection/>
    </xf>
    <xf numFmtId="0" fontId="80" fillId="0" borderId="10" xfId="0" applyFont="1" applyFill="1" applyBorder="1" applyAlignment="1">
      <alignment horizontal="center" vertical="center" wrapText="1"/>
    </xf>
    <xf numFmtId="1" fontId="80" fillId="0" borderId="10" xfId="0" applyNumberFormat="1" applyFont="1" applyFill="1" applyBorder="1" applyAlignment="1">
      <alignment horizontal="center" vertical="center"/>
    </xf>
    <xf numFmtId="49" fontId="80" fillId="0" borderId="17" xfId="0" applyNumberFormat="1" applyFont="1" applyFill="1" applyBorder="1" applyAlignment="1">
      <alignment horizontal="center" vertical="center"/>
    </xf>
    <xf numFmtId="0" fontId="80" fillId="0" borderId="10" xfId="0" applyNumberFormat="1" applyFont="1" applyFill="1" applyBorder="1" applyAlignment="1">
      <alignment horizontal="center" vertical="center" wrapText="1"/>
    </xf>
    <xf numFmtId="180" fontId="80" fillId="0" borderId="10" xfId="0" applyNumberFormat="1" applyFont="1" applyFill="1" applyBorder="1" applyAlignment="1" applyProtection="1">
      <alignment horizontal="center" vertical="center"/>
      <protection/>
    </xf>
    <xf numFmtId="180" fontId="80" fillId="0" borderId="10" xfId="0" applyNumberFormat="1" applyFont="1" applyFill="1" applyBorder="1" applyAlignment="1" applyProtection="1">
      <alignment vertical="center"/>
      <protection/>
    </xf>
    <xf numFmtId="180" fontId="80" fillId="0" borderId="0" xfId="0" applyNumberFormat="1" applyFont="1" applyFill="1" applyBorder="1" applyAlignment="1" applyProtection="1">
      <alignment vertical="center"/>
      <protection/>
    </xf>
    <xf numFmtId="180" fontId="80" fillId="0" borderId="27" xfId="0" applyNumberFormat="1" applyFont="1" applyFill="1" applyBorder="1" applyAlignment="1" applyProtection="1">
      <alignment vertical="center"/>
      <protection/>
    </xf>
    <xf numFmtId="1" fontId="80" fillId="0" borderId="10" xfId="0" applyNumberFormat="1" applyFont="1" applyBorder="1" applyAlignment="1">
      <alignment horizontal="center" vertical="center"/>
    </xf>
    <xf numFmtId="49" fontId="80" fillId="33" borderId="10" xfId="0" applyNumberFormat="1" applyFont="1" applyFill="1" applyBorder="1" applyAlignment="1">
      <alignment horizontal="center" vertical="center"/>
    </xf>
    <xf numFmtId="0" fontId="80" fillId="33" borderId="10" xfId="0" applyNumberFormat="1" applyFont="1" applyFill="1" applyBorder="1" applyAlignment="1">
      <alignment horizontal="center" vertical="center"/>
    </xf>
    <xf numFmtId="49" fontId="80" fillId="33" borderId="17" xfId="0" applyNumberFormat="1" applyFont="1" applyFill="1" applyBorder="1" applyAlignment="1">
      <alignment horizontal="center" vertical="center"/>
    </xf>
    <xf numFmtId="0" fontId="80" fillId="0" borderId="10" xfId="0" applyNumberFormat="1" applyFont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4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81" fillId="34" borderId="10" xfId="0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/>
    </xf>
    <xf numFmtId="49" fontId="14" fillId="34" borderId="17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 applyProtection="1">
      <alignment horizontal="center" vertical="center"/>
      <protection/>
    </xf>
    <xf numFmtId="49" fontId="14" fillId="34" borderId="10" xfId="0" applyNumberFormat="1" applyFont="1" applyFill="1" applyBorder="1" applyAlignment="1" applyProtection="1">
      <alignment vertical="center"/>
      <protection/>
    </xf>
    <xf numFmtId="180" fontId="2" fillId="34" borderId="27" xfId="0" applyNumberFormat="1" applyFont="1" applyFill="1" applyBorder="1" applyAlignment="1" applyProtection="1">
      <alignment vertical="center"/>
      <protection/>
    </xf>
    <xf numFmtId="49" fontId="80" fillId="0" borderId="10" xfId="0" applyNumberFormat="1" applyFont="1" applyBorder="1" applyAlignment="1">
      <alignment vertical="center" wrapText="1"/>
    </xf>
    <xf numFmtId="0" fontId="80" fillId="0" borderId="10" xfId="0" applyNumberFormat="1" applyFont="1" applyBorder="1" applyAlignment="1">
      <alignment horizontal="center" vertical="center"/>
    </xf>
    <xf numFmtId="49" fontId="80" fillId="0" borderId="10" xfId="0" applyNumberFormat="1" applyFont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 wrapText="1"/>
    </xf>
    <xf numFmtId="1" fontId="80" fillId="0" borderId="10" xfId="0" applyNumberFormat="1" applyFont="1" applyBorder="1" applyAlignment="1">
      <alignment horizontal="center" vertical="center" wrapText="1"/>
    </xf>
    <xf numFmtId="49" fontId="80" fillId="0" borderId="11" xfId="0" applyNumberFormat="1" applyFont="1" applyBorder="1" applyAlignment="1">
      <alignment vertical="center" wrapText="1"/>
    </xf>
    <xf numFmtId="0" fontId="83" fillId="0" borderId="11" xfId="0" applyNumberFormat="1" applyFont="1" applyBorder="1" applyAlignment="1">
      <alignment horizontal="center" vertical="center"/>
    </xf>
    <xf numFmtId="49" fontId="80" fillId="0" borderId="11" xfId="0" applyNumberFormat="1" applyFont="1" applyBorder="1" applyAlignment="1">
      <alignment horizontal="center" vertical="center"/>
    </xf>
    <xf numFmtId="0" fontId="80" fillId="0" borderId="11" xfId="0" applyNumberFormat="1" applyFont="1" applyFill="1" applyBorder="1" applyAlignment="1" applyProtection="1">
      <alignment horizontal="center" vertical="center"/>
      <protection/>
    </xf>
    <xf numFmtId="0" fontId="82" fillId="0" borderId="11" xfId="0" applyFont="1" applyFill="1" applyBorder="1" applyAlignment="1">
      <alignment horizontal="center" vertical="center" wrapText="1"/>
    </xf>
    <xf numFmtId="1" fontId="80" fillId="0" borderId="11" xfId="0" applyNumberFormat="1" applyFont="1" applyBorder="1" applyAlignment="1">
      <alignment horizontal="center" vertical="center"/>
    </xf>
    <xf numFmtId="0" fontId="80" fillId="0" borderId="11" xfId="0" applyNumberFormat="1" applyFont="1" applyBorder="1" applyAlignment="1">
      <alignment horizontal="center" vertical="center" wrapText="1"/>
    </xf>
    <xf numFmtId="49" fontId="80" fillId="0" borderId="11" xfId="0" applyNumberFormat="1" applyFont="1" applyBorder="1" applyAlignment="1">
      <alignment horizontal="center" vertical="center" wrapText="1"/>
    </xf>
    <xf numFmtId="182" fontId="82" fillId="0" borderId="17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0" fillId="35" borderId="10" xfId="0" applyNumberFormat="1" applyFont="1" applyFill="1" applyBorder="1" applyAlignment="1">
      <alignment horizontal="center" vertical="center"/>
    </xf>
    <xf numFmtId="1" fontId="84" fillId="0" borderId="10" xfId="0" applyNumberFormat="1" applyFont="1" applyFill="1" applyBorder="1" applyAlignment="1">
      <alignment horizontal="center" vertical="center"/>
    </xf>
    <xf numFmtId="1" fontId="80" fillId="0" borderId="10" xfId="0" applyNumberFormat="1" applyFont="1" applyBorder="1" applyAlignment="1">
      <alignment horizontal="center" vertical="center"/>
    </xf>
    <xf numFmtId="0" fontId="80" fillId="0" borderId="10" xfId="0" applyNumberFormat="1" applyFont="1" applyBorder="1" applyAlignment="1">
      <alignment horizontal="center" vertical="center"/>
    </xf>
    <xf numFmtId="0" fontId="80" fillId="0" borderId="10" xfId="0" applyNumberFormat="1" applyFont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vertical="center"/>
    </xf>
    <xf numFmtId="49" fontId="83" fillId="35" borderId="10" xfId="0" applyNumberFormat="1" applyFont="1" applyFill="1" applyBorder="1" applyAlignment="1">
      <alignment horizontal="center" vertical="center"/>
    </xf>
    <xf numFmtId="49" fontId="83" fillId="35" borderId="10" xfId="0" applyNumberFormat="1" applyFont="1" applyFill="1" applyBorder="1" applyAlignment="1" applyProtection="1">
      <alignment horizontal="center" vertical="center"/>
      <protection/>
    </xf>
    <xf numFmtId="0" fontId="82" fillId="35" borderId="10" xfId="0" applyFont="1" applyFill="1" applyBorder="1" applyAlignment="1">
      <alignment horizontal="center" vertical="center" wrapText="1"/>
    </xf>
    <xf numFmtId="1" fontId="80" fillId="35" borderId="10" xfId="0" applyNumberFormat="1" applyFont="1" applyFill="1" applyBorder="1" applyAlignment="1">
      <alignment horizontal="center" vertical="center" wrapText="1"/>
    </xf>
    <xf numFmtId="49" fontId="80" fillId="35" borderId="10" xfId="0" applyNumberFormat="1" applyFont="1" applyFill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 applyProtection="1">
      <alignment horizontal="center" vertical="center"/>
      <protection/>
    </xf>
    <xf numFmtId="49" fontId="80" fillId="33" borderId="10" xfId="0" applyNumberFormat="1" applyFont="1" applyFill="1" applyBorder="1" applyAlignment="1" applyProtection="1">
      <alignment horizontal="center" vertical="center"/>
      <protection/>
    </xf>
    <xf numFmtId="1" fontId="80" fillId="33" borderId="10" xfId="0" applyNumberFormat="1" applyFont="1" applyFill="1" applyBorder="1" applyAlignment="1">
      <alignment horizontal="center" vertical="center" wrapText="1"/>
    </xf>
    <xf numFmtId="49" fontId="80" fillId="33" borderId="10" xfId="0" applyNumberFormat="1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80" fillId="33" borderId="10" xfId="0" applyNumberFormat="1" applyFont="1" applyFill="1" applyBorder="1" applyAlignment="1">
      <alignment horizontal="center" vertical="center" wrapText="1"/>
    </xf>
    <xf numFmtId="1" fontId="8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83" fillId="0" borderId="40" xfId="0" applyNumberFormat="1" applyFont="1" applyFill="1" applyBorder="1" applyAlignment="1">
      <alignment horizontal="center" vertical="center" wrapText="1"/>
    </xf>
    <xf numFmtId="49" fontId="83" fillId="0" borderId="40" xfId="0" applyNumberFormat="1" applyFont="1" applyFill="1" applyBorder="1" applyAlignment="1" applyProtection="1">
      <alignment horizontal="center" vertical="center"/>
      <protection/>
    </xf>
    <xf numFmtId="180" fontId="80" fillId="0" borderId="40" xfId="0" applyNumberFormat="1" applyFont="1" applyFill="1" applyBorder="1" applyAlignment="1" applyProtection="1">
      <alignment horizontal="center" vertical="center"/>
      <protection/>
    </xf>
    <xf numFmtId="49" fontId="83" fillId="0" borderId="18" xfId="0" applyNumberFormat="1" applyFont="1" applyFill="1" applyBorder="1" applyAlignment="1">
      <alignment horizontal="center" vertical="center" wrapText="1"/>
    </xf>
    <xf numFmtId="0" fontId="80" fillId="0" borderId="17" xfId="0" applyNumberFormat="1" applyFont="1" applyFill="1" applyBorder="1" applyAlignment="1">
      <alignment horizontal="center" vertical="center"/>
    </xf>
    <xf numFmtId="0" fontId="80" fillId="33" borderId="17" xfId="0" applyNumberFormat="1" applyFont="1" applyFill="1" applyBorder="1" applyAlignment="1">
      <alignment horizontal="center" vertical="center"/>
    </xf>
    <xf numFmtId="0" fontId="14" fillId="34" borderId="17" xfId="0" applyNumberFormat="1" applyFont="1" applyFill="1" applyBorder="1" applyAlignment="1">
      <alignment horizontal="center" vertical="center"/>
    </xf>
    <xf numFmtId="49" fontId="83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Border="1" applyAlignment="1">
      <alignment horizontal="center" vertical="center"/>
    </xf>
    <xf numFmtId="49" fontId="83" fillId="35" borderId="18" xfId="0" applyNumberFormat="1" applyFont="1" applyFill="1" applyBorder="1" applyAlignment="1">
      <alignment horizontal="center" vertical="center" wrapText="1"/>
    </xf>
    <xf numFmtId="182" fontId="82" fillId="0" borderId="16" xfId="0" applyNumberFormat="1" applyFont="1" applyFill="1" applyBorder="1" applyAlignment="1" applyProtection="1">
      <alignment horizontal="center" vertical="center"/>
      <protection/>
    </xf>
    <xf numFmtId="182" fontId="83" fillId="0" borderId="18" xfId="0" applyNumberFormat="1" applyFont="1" applyFill="1" applyBorder="1" applyAlignment="1" applyProtection="1">
      <alignment horizontal="center" vertical="center"/>
      <protection/>
    </xf>
    <xf numFmtId="49" fontId="83" fillId="35" borderId="17" xfId="0" applyNumberFormat="1" applyFont="1" applyFill="1" applyBorder="1" applyAlignment="1">
      <alignment horizontal="center" vertical="center"/>
    </xf>
    <xf numFmtId="49" fontId="83" fillId="35" borderId="17" xfId="0" applyNumberFormat="1" applyFont="1" applyFill="1" applyBorder="1" applyAlignment="1">
      <alignment horizontal="center" vertical="center" wrapText="1"/>
    </xf>
    <xf numFmtId="49" fontId="83" fillId="35" borderId="17" xfId="0" applyNumberFormat="1" applyFont="1" applyFill="1" applyBorder="1" applyAlignment="1" applyProtection="1">
      <alignment horizontal="center" vertical="center"/>
      <protection/>
    </xf>
    <xf numFmtId="0" fontId="10" fillId="35" borderId="10" xfId="0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78" fillId="0" borderId="41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180" fontId="78" fillId="0" borderId="10" xfId="0" applyNumberFormat="1" applyFont="1" applyFill="1" applyBorder="1" applyAlignment="1" applyProtection="1">
      <alignment horizontal="center" vertical="center"/>
      <protection/>
    </xf>
    <xf numFmtId="0" fontId="7" fillId="35" borderId="24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left" vertical="center" wrapText="1"/>
    </xf>
    <xf numFmtId="180" fontId="2" fillId="35" borderId="0" xfId="0" applyNumberFormat="1" applyFont="1" applyFill="1" applyBorder="1" applyAlignment="1" applyProtection="1">
      <alignment vertical="center"/>
      <protection/>
    </xf>
    <xf numFmtId="180" fontId="2" fillId="35" borderId="27" xfId="0" applyNumberFormat="1" applyFont="1" applyFill="1" applyBorder="1" applyAlignment="1" applyProtection="1">
      <alignment vertical="center"/>
      <protection/>
    </xf>
    <xf numFmtId="180" fontId="85" fillId="0" borderId="0" xfId="0" applyNumberFormat="1" applyFont="1" applyFill="1" applyBorder="1" applyAlignment="1" applyProtection="1">
      <alignment vertical="center"/>
      <protection/>
    </xf>
    <xf numFmtId="188" fontId="85" fillId="0" borderId="0" xfId="0" applyNumberFormat="1" applyFont="1" applyFill="1" applyBorder="1" applyAlignment="1" applyProtection="1">
      <alignment vertical="center"/>
      <protection/>
    </xf>
    <xf numFmtId="180" fontId="86" fillId="0" borderId="0" xfId="0" applyNumberFormat="1" applyFont="1" applyFill="1" applyBorder="1" applyAlignment="1" applyProtection="1">
      <alignment vertical="center"/>
      <protection/>
    </xf>
    <xf numFmtId="180" fontId="85" fillId="0" borderId="0" xfId="0" applyNumberFormat="1" applyFont="1" applyFill="1" applyBorder="1" applyAlignment="1" applyProtection="1">
      <alignment vertical="center"/>
      <protection/>
    </xf>
    <xf numFmtId="180" fontId="85" fillId="35" borderId="0" xfId="0" applyNumberFormat="1" applyFont="1" applyFill="1" applyBorder="1" applyAlignment="1" applyProtection="1">
      <alignment vertical="center"/>
      <protection/>
    </xf>
    <xf numFmtId="2" fontId="85" fillId="0" borderId="0" xfId="0" applyNumberFormat="1" applyFont="1" applyFill="1" applyBorder="1" applyAlignment="1" applyProtection="1">
      <alignment vertical="center"/>
      <protection/>
    </xf>
    <xf numFmtId="2" fontId="85" fillId="0" borderId="0" xfId="0" applyNumberFormat="1" applyFont="1" applyFill="1" applyBorder="1" applyAlignment="1" applyProtection="1">
      <alignment vertical="center"/>
      <protection/>
    </xf>
    <xf numFmtId="189" fontId="85" fillId="0" borderId="0" xfId="0" applyNumberFormat="1" applyFont="1" applyFill="1" applyBorder="1" applyAlignment="1" applyProtection="1">
      <alignment vertical="center"/>
      <protection/>
    </xf>
    <xf numFmtId="180" fontId="86" fillId="0" borderId="0" xfId="0" applyNumberFormat="1" applyFont="1" applyFill="1" applyBorder="1" applyAlignment="1" applyProtection="1">
      <alignment horizontal="center" vertical="center"/>
      <protection/>
    </xf>
    <xf numFmtId="180" fontId="87" fillId="0" borderId="0" xfId="0" applyNumberFormat="1" applyFont="1" applyFill="1" applyBorder="1" applyAlignment="1" applyProtection="1">
      <alignment vertical="center"/>
      <protection/>
    </xf>
    <xf numFmtId="0" fontId="2" fillId="35" borderId="21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8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80" fontId="2" fillId="0" borderId="17" xfId="0" applyNumberFormat="1" applyFont="1" applyFill="1" applyBorder="1" applyAlignment="1" applyProtection="1">
      <alignment horizontal="center" vertical="center"/>
      <protection/>
    </xf>
    <xf numFmtId="180" fontId="2" fillId="0" borderId="17" xfId="0" applyNumberFormat="1" applyFont="1" applyFill="1" applyBorder="1" applyAlignment="1" applyProtection="1">
      <alignment vertical="center"/>
      <protection/>
    </xf>
    <xf numFmtId="18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vertical="center"/>
      <protection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 applyProtection="1">
      <alignment horizontal="center" vertical="center"/>
      <protection/>
    </xf>
    <xf numFmtId="180" fontId="2" fillId="0" borderId="40" xfId="0" applyNumberFormat="1" applyFont="1" applyFill="1" applyBorder="1" applyAlignment="1" applyProtection="1">
      <alignment horizontal="center" vertical="center"/>
      <protection/>
    </xf>
    <xf numFmtId="180" fontId="2" fillId="0" borderId="4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11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82" fontId="10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 wrapText="1"/>
    </xf>
    <xf numFmtId="49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29" xfId="0" applyFont="1" applyFill="1" applyBorder="1" applyAlignment="1">
      <alignment vertical="center" wrapText="1"/>
    </xf>
    <xf numFmtId="0" fontId="0" fillId="35" borderId="28" xfId="0" applyFont="1" applyFill="1" applyBorder="1" applyAlignment="1">
      <alignment vertical="center" wrapText="1"/>
    </xf>
    <xf numFmtId="0" fontId="0" fillId="35" borderId="2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8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189" fontId="2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9" fontId="28" fillId="0" borderId="42" xfId="53" applyNumberFormat="1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28" fillId="0" borderId="42" xfId="53" applyFont="1" applyBorder="1" applyAlignment="1">
      <alignment horizontal="center" vertical="center" wrapText="1"/>
      <protection/>
    </xf>
    <xf numFmtId="0" fontId="0" fillId="0" borderId="41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21" fillId="0" borderId="41" xfId="0" applyFont="1" applyBorder="1" applyAlignment="1">
      <alignment wrapText="1"/>
    </xf>
    <xf numFmtId="0" fontId="21" fillId="0" borderId="4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4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45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49" fontId="6" fillId="0" borderId="42" xfId="53" applyNumberFormat="1" applyFont="1" applyBorder="1" applyAlignment="1" applyProtection="1">
      <alignment horizontal="left" vertical="top" wrapText="1"/>
      <protection locked="0"/>
    </xf>
    <xf numFmtId="0" fontId="18" fillId="0" borderId="41" xfId="0" applyFont="1" applyBorder="1" applyAlignment="1">
      <alignment horizontal="left" wrapText="1"/>
    </xf>
    <xf numFmtId="0" fontId="18" fillId="0" borderId="41" xfId="0" applyFont="1" applyBorder="1" applyAlignment="1">
      <alignment wrapText="1"/>
    </xf>
    <xf numFmtId="0" fontId="18" fillId="0" borderId="43" xfId="0" applyFont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45" xfId="0" applyBorder="1" applyAlignment="1">
      <alignment wrapText="1"/>
    </xf>
    <xf numFmtId="0" fontId="2" fillId="0" borderId="42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 wrapText="1"/>
      <protection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2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9" xfId="0" applyFont="1" applyBorder="1" applyAlignment="1">
      <alignment/>
    </xf>
    <xf numFmtId="0" fontId="16" fillId="0" borderId="51" xfId="0" applyFont="1" applyBorder="1" applyAlignment="1">
      <alignment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6" fillId="0" borderId="50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2" fillId="0" borderId="2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9" fillId="0" borderId="42" xfId="53" applyFont="1" applyBorder="1" applyAlignment="1">
      <alignment horizontal="center" vertical="center" wrapText="1"/>
      <protection/>
    </xf>
    <xf numFmtId="0" fontId="28" fillId="0" borderId="42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20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textRotation="90"/>
    </xf>
    <xf numFmtId="0" fontId="3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2" fillId="0" borderId="0" xfId="53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24" xfId="0" applyNumberFormat="1" applyFont="1" applyFill="1" applyBorder="1" applyAlignment="1" applyProtection="1">
      <alignment horizontal="center" vertical="center"/>
      <protection/>
    </xf>
    <xf numFmtId="180" fontId="2" fillId="0" borderId="21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 applyProtection="1">
      <alignment horizontal="center" vertical="center"/>
      <protection/>
    </xf>
    <xf numFmtId="180" fontId="6" fillId="0" borderId="22" xfId="0" applyNumberFormat="1" applyFont="1" applyFill="1" applyBorder="1" applyAlignment="1" applyProtection="1">
      <alignment horizontal="center" vertical="center"/>
      <protection/>
    </xf>
    <xf numFmtId="0" fontId="7" fillId="33" borderId="44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1" xfId="0" applyNumberFormat="1" applyFont="1" applyFill="1" applyBorder="1" applyAlignment="1" applyProtection="1">
      <alignment horizontal="center" vertical="center" textRotation="90"/>
      <protection/>
    </xf>
    <xf numFmtId="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40" xfId="0" applyFont="1" applyBorder="1" applyAlignment="1">
      <alignment horizontal="center" vertical="center" textRotation="90" wrapText="1"/>
    </xf>
    <xf numFmtId="180" fontId="2" fillId="0" borderId="37" xfId="0" applyNumberFormat="1" applyFont="1" applyFill="1" applyBorder="1" applyAlignment="1" applyProtection="1">
      <alignment horizontal="center" vertical="center"/>
      <protection/>
    </xf>
    <xf numFmtId="180" fontId="2" fillId="0" borderId="33" xfId="0" applyNumberFormat="1" applyFont="1" applyFill="1" applyBorder="1" applyAlignment="1" applyProtection="1">
      <alignment horizontal="center" vertical="center"/>
      <protection/>
    </xf>
    <xf numFmtId="181" fontId="2" fillId="0" borderId="24" xfId="0" applyNumberFormat="1" applyFont="1" applyFill="1" applyBorder="1" applyAlignment="1" applyProtection="1">
      <alignment horizontal="center" vertical="center"/>
      <protection/>
    </xf>
    <xf numFmtId="181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180" fontId="8" fillId="0" borderId="28" xfId="0" applyNumberFormat="1" applyFont="1" applyFill="1" applyBorder="1" applyAlignment="1" applyProtection="1">
      <alignment horizontal="center" vertical="center" wrapText="1"/>
      <protection/>
    </xf>
    <xf numFmtId="180" fontId="7" fillId="0" borderId="28" xfId="0" applyNumberFormat="1" applyFont="1" applyFill="1" applyBorder="1" applyAlignment="1" applyProtection="1">
      <alignment horizontal="center" vertical="center" wrapText="1"/>
      <protection/>
    </xf>
    <xf numFmtId="18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40" xfId="0" applyFont="1" applyFill="1" applyBorder="1" applyAlignment="1">
      <alignment horizontal="center" vertical="center" textRotation="90" wrapText="1"/>
    </xf>
    <xf numFmtId="18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42" xfId="0" applyNumberFormat="1" applyFont="1" applyFill="1" applyBorder="1" applyAlignment="1" applyProtection="1">
      <alignment horizontal="center" vertical="center" wrapText="1"/>
      <protection/>
    </xf>
    <xf numFmtId="18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80" fontId="2" fillId="0" borderId="14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80" fontId="2" fillId="0" borderId="24" xfId="0" applyNumberFormat="1" applyFont="1" applyFill="1" applyBorder="1" applyAlignment="1" applyProtection="1">
      <alignment horizontal="center" wrapText="1"/>
      <protection/>
    </xf>
    <xf numFmtId="0" fontId="0" fillId="0" borderId="21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7" fillId="33" borderId="37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181" fontId="2" fillId="0" borderId="60" xfId="0" applyNumberFormat="1" applyFont="1" applyFill="1" applyBorder="1" applyAlignment="1" applyProtection="1">
      <alignment horizontal="center" vertical="center"/>
      <protection/>
    </xf>
    <xf numFmtId="181" fontId="2" fillId="0" borderId="61" xfId="0" applyNumberFormat="1" applyFont="1" applyFill="1" applyBorder="1" applyAlignment="1" applyProtection="1">
      <alignment horizontal="center" vertical="center"/>
      <protection/>
    </xf>
    <xf numFmtId="180" fontId="2" fillId="0" borderId="42" xfId="0" applyNumberFormat="1" applyFont="1" applyFill="1" applyBorder="1" applyAlignment="1" applyProtection="1">
      <alignment horizontal="center" vertical="center"/>
      <protection/>
    </xf>
    <xf numFmtId="180" fontId="2" fillId="0" borderId="43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181" fontId="6" fillId="0" borderId="44" xfId="0" applyNumberFormat="1" applyFont="1" applyFill="1" applyBorder="1" applyAlignment="1" applyProtection="1">
      <alignment horizontal="center" vertical="center"/>
      <protection/>
    </xf>
    <xf numFmtId="181" fontId="6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26" fillId="0" borderId="32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81" fontId="10" fillId="0" borderId="37" xfId="0" applyNumberFormat="1" applyFont="1" applyFill="1" applyBorder="1" applyAlignment="1" applyProtection="1">
      <alignment horizontal="center" vertical="center"/>
      <protection/>
    </xf>
    <xf numFmtId="181" fontId="1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35" borderId="10" xfId="0" applyFont="1" applyFill="1" applyBorder="1" applyAlignment="1" applyProtection="1">
      <alignment horizontal="right" vertical="center"/>
      <protection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1" fontId="7" fillId="0" borderId="57" xfId="0" applyNumberFormat="1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49" fontId="7" fillId="0" borderId="18" xfId="0" applyNumberFormat="1" applyFont="1" applyFill="1" applyBorder="1" applyAlignment="1" applyProtection="1">
      <alignment horizontal="right" vertical="center"/>
      <protection/>
    </xf>
    <xf numFmtId="0" fontId="2" fillId="35" borderId="17" xfId="0" applyFont="1" applyFill="1" applyBorder="1" applyAlignment="1">
      <alignment horizontal="right" vertical="center"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80" fontId="2" fillId="0" borderId="63" xfId="0" applyNumberFormat="1" applyFont="1" applyFill="1" applyBorder="1" applyAlignment="1" applyProtection="1">
      <alignment horizontal="center" vertical="center"/>
      <protection/>
    </xf>
    <xf numFmtId="180" fontId="2" fillId="0" borderId="64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42" xfId="0" applyNumberFormat="1" applyFont="1" applyFill="1" applyBorder="1" applyAlignment="1" applyProtection="1">
      <alignment horizontal="center" vertical="center"/>
      <protection/>
    </xf>
    <xf numFmtId="180" fontId="2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63" xfId="0" applyNumberFormat="1" applyFont="1" applyFill="1" applyBorder="1" applyAlignment="1" applyProtection="1">
      <alignment horizontal="center" vertical="center"/>
      <protection/>
    </xf>
    <xf numFmtId="49" fontId="2" fillId="0" borderId="64" xfId="0" applyNumberFormat="1" applyFont="1" applyFill="1" applyBorder="1" applyAlignment="1" applyProtection="1">
      <alignment horizontal="center" vertical="center"/>
      <protection/>
    </xf>
    <xf numFmtId="180" fontId="2" fillId="0" borderId="24" xfId="0" applyNumberFormat="1" applyFont="1" applyFill="1" applyBorder="1" applyAlignment="1" applyProtection="1">
      <alignment horizontal="center" vertical="center"/>
      <protection/>
    </xf>
    <xf numFmtId="180" fontId="2" fillId="0" borderId="21" xfId="0" applyNumberFormat="1" applyFont="1" applyFill="1" applyBorder="1" applyAlignment="1" applyProtection="1">
      <alignment horizontal="center" vertical="center"/>
      <protection/>
    </xf>
    <xf numFmtId="180" fontId="2" fillId="35" borderId="24" xfId="0" applyNumberFormat="1" applyFont="1" applyFill="1" applyBorder="1" applyAlignment="1" applyProtection="1">
      <alignment horizontal="center" vertical="center"/>
      <protection/>
    </xf>
    <xf numFmtId="180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7" fillId="35" borderId="24" xfId="0" applyNumberFormat="1" applyFont="1" applyFill="1" applyBorder="1" applyAlignment="1">
      <alignment horizontal="center" vertical="center"/>
    </xf>
    <xf numFmtId="49" fontId="7" fillId="35" borderId="21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7" fillId="35" borderId="37" xfId="0" applyNumberFormat="1" applyFont="1" applyFill="1" applyBorder="1" applyAlignment="1">
      <alignment horizontal="center" vertical="center" wrapText="1"/>
    </xf>
    <xf numFmtId="49" fontId="7" fillId="35" borderId="33" xfId="0" applyNumberFormat="1" applyFont="1" applyFill="1" applyBorder="1" applyAlignment="1">
      <alignment horizontal="center" vertical="center" wrapText="1"/>
    </xf>
    <xf numFmtId="49" fontId="2" fillId="35" borderId="60" xfId="0" applyNumberFormat="1" applyFont="1" applyFill="1" applyBorder="1" applyAlignment="1">
      <alignment horizontal="center" vertical="center" wrapText="1"/>
    </xf>
    <xf numFmtId="49" fontId="2" fillId="35" borderId="61" xfId="0" applyNumberFormat="1" applyFont="1" applyFill="1" applyBorder="1" applyAlignment="1">
      <alignment horizontal="center" vertical="center" wrapText="1"/>
    </xf>
    <xf numFmtId="49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33" xfId="0" applyNumberFormat="1" applyFont="1" applyFill="1" applyBorder="1" applyAlignment="1" applyProtection="1">
      <alignment horizontal="center" vertical="center"/>
      <protection/>
    </xf>
    <xf numFmtId="49" fontId="2" fillId="35" borderId="60" xfId="0" applyNumberFormat="1" applyFont="1" applyFill="1" applyBorder="1" applyAlignment="1" applyProtection="1">
      <alignment horizontal="center" vertical="center"/>
      <protection/>
    </xf>
    <xf numFmtId="49" fontId="2" fillId="35" borderId="61" xfId="0" applyNumberFormat="1" applyFont="1" applyFill="1" applyBorder="1" applyAlignment="1" applyProtection="1">
      <alignment horizontal="center" vertical="center"/>
      <protection/>
    </xf>
    <xf numFmtId="180" fontId="2" fillId="0" borderId="38" xfId="0" applyNumberFormat="1" applyFont="1" applyFill="1" applyBorder="1" applyAlignment="1" applyProtection="1">
      <alignment horizontal="center" vertical="center"/>
      <protection/>
    </xf>
    <xf numFmtId="180" fontId="2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65" xfId="0" applyNumberFormat="1" applyFont="1" applyFill="1" applyBorder="1" applyAlignment="1" applyProtection="1">
      <alignment horizontal="center" vertical="center"/>
      <protection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189" fontId="2" fillId="0" borderId="37" xfId="0" applyNumberFormat="1" applyFont="1" applyFill="1" applyBorder="1" applyAlignment="1" applyProtection="1">
      <alignment horizontal="center" vertical="center"/>
      <protection/>
    </xf>
    <xf numFmtId="189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9" fontId="7" fillId="35" borderId="63" xfId="0" applyNumberFormat="1" applyFont="1" applyFill="1" applyBorder="1" applyAlignment="1">
      <alignment horizontal="center" vertical="center" wrapText="1"/>
    </xf>
    <xf numFmtId="49" fontId="7" fillId="35" borderId="64" xfId="0" applyNumberFormat="1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49" fontId="2" fillId="35" borderId="37" xfId="0" applyNumberFormat="1" applyFont="1" applyFill="1" applyBorder="1" applyAlignment="1">
      <alignment horizontal="center" vertical="center" wrapText="1"/>
    </xf>
    <xf numFmtId="49" fontId="2" fillId="35" borderId="33" xfId="0" applyNumberFormat="1" applyFont="1" applyFill="1" applyBorder="1" applyAlignment="1">
      <alignment horizontal="center" vertical="center" wrapText="1"/>
    </xf>
    <xf numFmtId="49" fontId="7" fillId="35" borderId="63" xfId="0" applyNumberFormat="1" applyFont="1" applyFill="1" applyBorder="1" applyAlignment="1" applyProtection="1">
      <alignment horizontal="center" vertical="center"/>
      <protection/>
    </xf>
    <xf numFmtId="49" fontId="7" fillId="35" borderId="64" xfId="0" applyNumberFormat="1" applyFont="1" applyFill="1" applyBorder="1" applyAlignment="1" applyProtection="1">
      <alignment horizontal="center" vertical="center"/>
      <protection/>
    </xf>
    <xf numFmtId="180" fontId="2" fillId="35" borderId="24" xfId="0" applyNumberFormat="1" applyFont="1" applyFill="1" applyBorder="1" applyAlignment="1" applyProtection="1">
      <alignment horizontal="center" vertical="center"/>
      <protection/>
    </xf>
    <xf numFmtId="180" fontId="2" fillId="35" borderId="21" xfId="0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9" fontId="2" fillId="35" borderId="37" xfId="0" applyNumberFormat="1" applyFont="1" applyFill="1" applyBorder="1" applyAlignment="1" applyProtection="1">
      <alignment horizontal="center" vertical="center"/>
      <protection/>
    </xf>
    <xf numFmtId="189" fontId="2" fillId="35" borderId="33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7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Fill="1" applyBorder="1" applyAlignment="1">
      <alignment horizontal="right"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49" fontId="80" fillId="35" borderId="24" xfId="0" applyNumberFormat="1" applyFont="1" applyFill="1" applyBorder="1" applyAlignment="1" applyProtection="1">
      <alignment horizontal="center" vertical="center"/>
      <protection/>
    </xf>
    <xf numFmtId="49" fontId="80" fillId="35" borderId="21" xfId="0" applyNumberFormat="1" applyFont="1" applyFill="1" applyBorder="1" applyAlignment="1" applyProtection="1">
      <alignment horizontal="center" vertical="center"/>
      <protection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83" fillId="35" borderId="24" xfId="0" applyNumberFormat="1" applyFont="1" applyFill="1" applyBorder="1" applyAlignment="1">
      <alignment horizontal="center" vertical="center"/>
    </xf>
    <xf numFmtId="49" fontId="83" fillId="35" borderId="21" xfId="0" applyNumberFormat="1" applyFont="1" applyFill="1" applyBorder="1" applyAlignment="1">
      <alignment horizontal="center" vertical="center"/>
    </xf>
    <xf numFmtId="0" fontId="88" fillId="0" borderId="24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35" borderId="24" xfId="0" applyNumberFormat="1" applyFont="1" applyFill="1" applyBorder="1" applyAlignment="1">
      <alignment horizontal="center" vertical="center" wrapText="1"/>
    </xf>
    <xf numFmtId="49" fontId="14" fillId="35" borderId="21" xfId="0" applyNumberFormat="1" applyFont="1" applyFill="1" applyBorder="1" applyAlignment="1">
      <alignment horizontal="center" vertical="center" wrapText="1"/>
    </xf>
    <xf numFmtId="49" fontId="80" fillId="0" borderId="24" xfId="0" applyNumberFormat="1" applyFont="1" applyBorder="1" applyAlignment="1">
      <alignment horizontal="center" vertical="center" wrapText="1"/>
    </xf>
    <xf numFmtId="49" fontId="80" fillId="0" borderId="21" xfId="0" applyNumberFormat="1" applyFont="1" applyBorder="1" applyAlignment="1">
      <alignment horizontal="center" vertical="center" wrapText="1"/>
    </xf>
    <xf numFmtId="49" fontId="80" fillId="0" borderId="24" xfId="0" applyNumberFormat="1" applyFont="1" applyBorder="1" applyAlignment="1">
      <alignment horizontal="center" vertical="center" wrapText="1"/>
    </xf>
    <xf numFmtId="49" fontId="80" fillId="0" borderId="21" xfId="0" applyNumberFormat="1" applyFont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180" fontId="14" fillId="0" borderId="24" xfId="0" applyNumberFormat="1" applyFont="1" applyFill="1" applyBorder="1" applyAlignment="1" applyProtection="1">
      <alignment horizontal="center" vertical="center"/>
      <protection/>
    </xf>
    <xf numFmtId="180" fontId="14" fillId="0" borderId="21" xfId="0" applyNumberFormat="1" applyFont="1" applyFill="1" applyBorder="1" applyAlignment="1" applyProtection="1">
      <alignment horizontal="center" vertical="center"/>
      <protection/>
    </xf>
    <xf numFmtId="49" fontId="77" fillId="0" borderId="37" xfId="0" applyNumberFormat="1" applyFont="1" applyFill="1" applyBorder="1" applyAlignment="1">
      <alignment horizontal="center" vertical="center" wrapText="1"/>
    </xf>
    <xf numFmtId="49" fontId="77" fillId="0" borderId="33" xfId="0" applyNumberFormat="1" applyFont="1" applyFill="1" applyBorder="1" applyAlignment="1">
      <alignment horizontal="center" vertical="center" wrapText="1"/>
    </xf>
    <xf numFmtId="0" fontId="80" fillId="0" borderId="24" xfId="0" applyNumberFormat="1" applyFont="1" applyBorder="1" applyAlignment="1">
      <alignment horizontal="center" vertical="center"/>
    </xf>
    <xf numFmtId="0" fontId="80" fillId="0" borderId="21" xfId="0" applyNumberFormat="1" applyFont="1" applyBorder="1" applyAlignment="1">
      <alignment horizontal="center" vertical="center"/>
    </xf>
    <xf numFmtId="49" fontId="14" fillId="34" borderId="24" xfId="0" applyNumberFormat="1" applyFont="1" applyFill="1" applyBorder="1" applyAlignment="1">
      <alignment horizontal="center" vertical="center" wrapText="1"/>
    </xf>
    <xf numFmtId="49" fontId="14" fillId="34" borderId="21" xfId="0" applyNumberFormat="1" applyFont="1" applyFill="1" applyBorder="1" applyAlignment="1">
      <alignment horizontal="center" vertical="center" wrapText="1"/>
    </xf>
    <xf numFmtId="180" fontId="14" fillId="34" borderId="24" xfId="0" applyNumberFormat="1" applyFont="1" applyFill="1" applyBorder="1" applyAlignment="1" applyProtection="1">
      <alignment horizontal="center" vertical="center"/>
      <protection/>
    </xf>
    <xf numFmtId="180" fontId="14" fillId="34" borderId="21" xfId="0" applyNumberFormat="1" applyFont="1" applyFill="1" applyBorder="1" applyAlignment="1" applyProtection="1">
      <alignment horizontal="center" vertical="center"/>
      <protection/>
    </xf>
    <xf numFmtId="49" fontId="80" fillId="0" borderId="24" xfId="0" applyNumberFormat="1" applyFont="1" applyFill="1" applyBorder="1" applyAlignment="1">
      <alignment horizontal="center" vertical="center" wrapText="1"/>
    </xf>
    <xf numFmtId="49" fontId="80" fillId="0" borderId="21" xfId="0" applyNumberFormat="1" applyFont="1" applyFill="1" applyBorder="1" applyAlignment="1">
      <alignment horizontal="center" vertical="center" wrapText="1"/>
    </xf>
    <xf numFmtId="180" fontId="80" fillId="0" borderId="24" xfId="0" applyNumberFormat="1" applyFont="1" applyFill="1" applyBorder="1" applyAlignment="1" applyProtection="1">
      <alignment horizontal="center" vertical="center"/>
      <protection/>
    </xf>
    <xf numFmtId="180" fontId="80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63" xfId="0" applyNumberFormat="1" applyFont="1" applyFill="1" applyBorder="1" applyAlignment="1">
      <alignment horizontal="center" vertical="center" wrapText="1"/>
    </xf>
    <xf numFmtId="49" fontId="14" fillId="0" borderId="64" xfId="0" applyNumberFormat="1" applyFont="1" applyFill="1" applyBorder="1" applyAlignment="1">
      <alignment horizontal="center" vertical="center" wrapText="1"/>
    </xf>
    <xf numFmtId="49" fontId="14" fillId="0" borderId="63" xfId="0" applyNumberFormat="1" applyFont="1" applyFill="1" applyBorder="1" applyAlignment="1" applyProtection="1">
      <alignment horizontal="center" vertical="center"/>
      <protection/>
    </xf>
    <xf numFmtId="49" fontId="14" fillId="0" borderId="64" xfId="0" applyNumberFormat="1" applyFont="1" applyFill="1" applyBorder="1" applyAlignment="1" applyProtection="1">
      <alignment horizontal="center" vertical="center"/>
      <protection/>
    </xf>
    <xf numFmtId="0" fontId="24" fillId="0" borderId="57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1" fontId="24" fillId="0" borderId="57" xfId="0" applyNumberFormat="1" applyFont="1" applyFill="1" applyBorder="1" applyAlignment="1">
      <alignment horizontal="center" vertical="center" wrapText="1"/>
    </xf>
    <xf numFmtId="1" fontId="24" fillId="0" borderId="59" xfId="0" applyNumberFormat="1" applyFont="1" applyFill="1" applyBorder="1" applyAlignment="1">
      <alignment horizontal="center" vertical="center" wrapText="1"/>
    </xf>
    <xf numFmtId="0" fontId="83" fillId="0" borderId="57" xfId="0" applyFont="1" applyFill="1" applyBorder="1" applyAlignment="1">
      <alignment horizontal="center" vertical="center" wrapText="1"/>
    </xf>
    <xf numFmtId="0" fontId="83" fillId="0" borderId="59" xfId="0" applyFont="1" applyFill="1" applyBorder="1" applyAlignment="1">
      <alignment horizontal="center" vertical="center" wrapText="1"/>
    </xf>
    <xf numFmtId="49" fontId="83" fillId="0" borderId="10" xfId="0" applyNumberFormat="1" applyFont="1" applyFill="1" applyBorder="1" applyAlignment="1" applyProtection="1">
      <alignment horizontal="center" vertical="center"/>
      <protection/>
    </xf>
    <xf numFmtId="180" fontId="80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67" xfId="0" applyNumberFormat="1" applyFont="1" applyFill="1" applyBorder="1" applyAlignment="1" applyProtection="1">
      <alignment horizontal="center" vertical="center"/>
      <protection/>
    </xf>
    <xf numFmtId="0" fontId="22" fillId="0" borderId="68" xfId="0" applyNumberFormat="1" applyFont="1" applyFill="1" applyBorder="1" applyAlignment="1" applyProtection="1">
      <alignment horizontal="center" vertical="center"/>
      <protection/>
    </xf>
    <xf numFmtId="49" fontId="78" fillId="0" borderId="24" xfId="0" applyNumberFormat="1" applyFont="1" applyFill="1" applyBorder="1" applyAlignment="1">
      <alignment horizontal="center" vertical="center" wrapText="1"/>
    </xf>
    <xf numFmtId="49" fontId="78" fillId="0" borderId="2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180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42" xfId="0" applyNumberFormat="1" applyFont="1" applyFill="1" applyBorder="1" applyAlignment="1">
      <alignment horizontal="center" vertical="center"/>
    </xf>
    <xf numFmtId="49" fontId="14" fillId="0" borderId="43" xfId="0" applyNumberFormat="1" applyFont="1" applyFill="1" applyBorder="1" applyAlignment="1">
      <alignment horizontal="center" vertical="center"/>
    </xf>
    <xf numFmtId="180" fontId="14" fillId="0" borderId="24" xfId="0" applyNumberFormat="1" applyFont="1" applyFill="1" applyBorder="1" applyAlignment="1" applyProtection="1">
      <alignment horizontal="center" vertical="center"/>
      <protection/>
    </xf>
    <xf numFmtId="180" fontId="14" fillId="0" borderId="21" xfId="0" applyNumberFormat="1" applyFont="1" applyFill="1" applyBorder="1" applyAlignment="1" applyProtection="1">
      <alignment horizontal="center" vertical="center"/>
      <protection/>
    </xf>
    <xf numFmtId="180" fontId="14" fillId="0" borderId="42" xfId="0" applyNumberFormat="1" applyFont="1" applyFill="1" applyBorder="1" applyAlignment="1" applyProtection="1">
      <alignment horizontal="center" vertical="center"/>
      <protection/>
    </xf>
    <xf numFmtId="180" fontId="14" fillId="0" borderId="43" xfId="0" applyNumberFormat="1" applyFont="1" applyFill="1" applyBorder="1" applyAlignment="1" applyProtection="1">
      <alignment horizontal="center" vertical="center"/>
      <protection/>
    </xf>
    <xf numFmtId="180" fontId="78" fillId="0" borderId="24" xfId="0" applyNumberFormat="1" applyFont="1" applyFill="1" applyBorder="1" applyAlignment="1" applyProtection="1">
      <alignment horizontal="center" vertical="center"/>
      <protection/>
    </xf>
    <xf numFmtId="180" fontId="78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42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49" fontId="78" fillId="0" borderId="42" xfId="0" applyNumberFormat="1" applyFont="1" applyFill="1" applyBorder="1" applyAlignment="1">
      <alignment horizontal="center" vertical="center"/>
    </xf>
    <xf numFmtId="49" fontId="78" fillId="0" borderId="43" xfId="0" applyNumberFormat="1" applyFont="1" applyFill="1" applyBorder="1" applyAlignment="1">
      <alignment horizontal="center" vertical="center"/>
    </xf>
    <xf numFmtId="180" fontId="78" fillId="0" borderId="42" xfId="0" applyNumberFormat="1" applyFont="1" applyFill="1" applyBorder="1" applyAlignment="1" applyProtection="1">
      <alignment horizontal="center" vertical="center"/>
      <protection/>
    </xf>
    <xf numFmtId="180" fontId="78" fillId="0" borderId="43" xfId="0" applyNumberFormat="1" applyFont="1" applyFill="1" applyBorder="1" applyAlignment="1" applyProtection="1">
      <alignment horizontal="center" vertical="center"/>
      <protection/>
    </xf>
    <xf numFmtId="49" fontId="78" fillId="35" borderId="24" xfId="0" applyNumberFormat="1" applyFont="1" applyFill="1" applyBorder="1" applyAlignment="1">
      <alignment horizontal="center" vertical="center" wrapText="1"/>
    </xf>
    <xf numFmtId="49" fontId="78" fillId="35" borderId="21" xfId="0" applyNumberFormat="1" applyFont="1" applyFill="1" applyBorder="1" applyAlignment="1">
      <alignment horizontal="center" vertical="center" wrapText="1"/>
    </xf>
    <xf numFmtId="49" fontId="14" fillId="0" borderId="63" xfId="0" applyNumberFormat="1" applyFont="1" applyBorder="1" applyAlignment="1">
      <alignment horizontal="center" vertical="center" wrapText="1"/>
    </xf>
    <xf numFmtId="49" fontId="14" fillId="0" borderId="64" xfId="0" applyNumberFormat="1" applyFont="1" applyBorder="1" applyAlignment="1">
      <alignment horizontal="center" vertical="center" wrapText="1"/>
    </xf>
    <xf numFmtId="180" fontId="14" fillId="0" borderId="63" xfId="0" applyNumberFormat="1" applyFont="1" applyFill="1" applyBorder="1" applyAlignment="1" applyProtection="1">
      <alignment horizontal="center" vertical="center"/>
      <protection/>
    </xf>
    <xf numFmtId="180" fontId="14" fillId="0" borderId="64" xfId="0" applyNumberFormat="1" applyFont="1" applyFill="1" applyBorder="1" applyAlignment="1" applyProtection="1">
      <alignment horizontal="center" vertical="center"/>
      <protection/>
    </xf>
    <xf numFmtId="49" fontId="78" fillId="0" borderId="24" xfId="0" applyNumberFormat="1" applyFont="1" applyBorder="1" applyAlignment="1">
      <alignment horizontal="center" vertical="center" wrapText="1"/>
    </xf>
    <xf numFmtId="49" fontId="78" fillId="0" borderId="2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80" fontId="76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89" fillId="0" borderId="16" xfId="0" applyFont="1" applyFill="1" applyBorder="1" applyAlignment="1">
      <alignment horizontal="center" vertical="center" textRotation="90" wrapText="1"/>
    </xf>
    <xf numFmtId="0" fontId="89" fillId="0" borderId="40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180" fontId="76" fillId="0" borderId="24" xfId="0" applyNumberFormat="1" applyFont="1" applyFill="1" applyBorder="1" applyAlignment="1" applyProtection="1">
      <alignment horizontal="center" wrapText="1"/>
      <protection/>
    </xf>
    <xf numFmtId="0" fontId="89" fillId="0" borderId="21" xfId="0" applyFont="1" applyFill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8" fontId="78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180" fontId="78" fillId="0" borderId="10" xfId="0" applyNumberFormat="1" applyFont="1" applyFill="1" applyBorder="1" applyAlignment="1" applyProtection="1">
      <alignment horizontal="center" vertical="center"/>
      <protection/>
    </xf>
    <xf numFmtId="49" fontId="83" fillId="35" borderId="63" xfId="0" applyNumberFormat="1" applyFont="1" applyFill="1" applyBorder="1" applyAlignment="1">
      <alignment horizontal="center" vertical="center" wrapText="1"/>
    </xf>
    <xf numFmtId="49" fontId="83" fillId="35" borderId="64" xfId="0" applyNumberFormat="1" applyFont="1" applyFill="1" applyBorder="1" applyAlignment="1">
      <alignment horizontal="center" vertical="center" wrapText="1"/>
    </xf>
    <xf numFmtId="49" fontId="83" fillId="35" borderId="63" xfId="0" applyNumberFormat="1" applyFont="1" applyFill="1" applyBorder="1" applyAlignment="1" applyProtection="1">
      <alignment horizontal="center" vertical="center"/>
      <protection/>
    </xf>
    <xf numFmtId="49" fontId="83" fillId="35" borderId="64" xfId="0" applyNumberFormat="1" applyFont="1" applyFill="1" applyBorder="1" applyAlignment="1" applyProtection="1">
      <alignment horizontal="center" vertical="center"/>
      <protection/>
    </xf>
    <xf numFmtId="49" fontId="83" fillId="35" borderId="37" xfId="0" applyNumberFormat="1" applyFont="1" applyFill="1" applyBorder="1" applyAlignment="1">
      <alignment horizontal="center" vertical="center" wrapText="1"/>
    </xf>
    <xf numFmtId="49" fontId="83" fillId="35" borderId="33" xfId="0" applyNumberFormat="1" applyFont="1" applyFill="1" applyBorder="1" applyAlignment="1">
      <alignment horizontal="center" vertical="center" wrapText="1"/>
    </xf>
    <xf numFmtId="49" fontId="83" fillId="0" borderId="37" xfId="0" applyNumberFormat="1" applyFont="1" applyFill="1" applyBorder="1" applyAlignment="1">
      <alignment horizontal="center" vertical="center" wrapText="1"/>
    </xf>
    <xf numFmtId="49" fontId="83" fillId="0" borderId="33" xfId="0" applyNumberFormat="1" applyFont="1" applyFill="1" applyBorder="1" applyAlignment="1">
      <alignment horizontal="center" vertical="center" wrapText="1"/>
    </xf>
    <xf numFmtId="49" fontId="83" fillId="0" borderId="37" xfId="0" applyNumberFormat="1" applyFont="1" applyFill="1" applyBorder="1" applyAlignment="1" applyProtection="1">
      <alignment horizontal="center" vertical="center"/>
      <protection/>
    </xf>
    <xf numFmtId="49" fontId="83" fillId="0" borderId="33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0"/>
  <sheetViews>
    <sheetView view="pageBreakPreview" zoomScale="87" zoomScaleNormal="50" zoomScaleSheetLayoutView="87" zoomScalePageLayoutView="0" workbookViewId="0" topLeftCell="A1">
      <selection activeCell="P9" sqref="P9:AN9"/>
    </sheetView>
  </sheetViews>
  <sheetFormatPr defaultColWidth="3.25390625" defaultRowHeight="12.75"/>
  <cols>
    <col min="1" max="1" width="3.25390625" style="1" customWidth="1"/>
    <col min="2" max="2" width="4.125" style="1" customWidth="1"/>
    <col min="3" max="3" width="3.625" style="1" customWidth="1"/>
    <col min="4" max="4" width="3.2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4.25390625" style="1" customWidth="1"/>
    <col min="9" max="9" width="4.125" style="1" customWidth="1"/>
    <col min="10" max="13" width="3.25390625" style="1" customWidth="1"/>
    <col min="14" max="14" width="4.00390625" style="1" customWidth="1"/>
    <col min="15" max="15" width="4.125" style="1" customWidth="1"/>
    <col min="16" max="16" width="5.125" style="1" customWidth="1"/>
    <col min="17" max="17" width="3.25390625" style="1" customWidth="1"/>
    <col min="18" max="18" width="4.375" style="1" customWidth="1"/>
    <col min="19" max="33" width="3.25390625" style="1" customWidth="1"/>
    <col min="34" max="34" width="4.75390625" style="1" customWidth="1"/>
    <col min="35" max="36" width="4.125" style="1" customWidth="1"/>
    <col min="37" max="39" width="3.25390625" style="1" customWidth="1"/>
    <col min="40" max="40" width="4.75390625" style="1" customWidth="1"/>
    <col min="41" max="42" width="3.25390625" style="1" customWidth="1"/>
    <col min="43" max="43" width="4.75390625" style="1" customWidth="1"/>
    <col min="44" max="44" width="4.25390625" style="1" customWidth="1"/>
    <col min="45" max="45" width="3.25390625" style="1" customWidth="1"/>
    <col min="46" max="46" width="4.25390625" style="1" customWidth="1"/>
    <col min="47" max="47" width="3.25390625" style="1" customWidth="1"/>
    <col min="48" max="48" width="4.25390625" style="1" customWidth="1"/>
    <col min="49" max="49" width="4.125" style="1" customWidth="1"/>
    <col min="50" max="52" width="3.25390625" style="1" customWidth="1"/>
    <col min="53" max="53" width="5.125" style="1" customWidth="1"/>
    <col min="54" max="16384" width="3.25390625" style="1" customWidth="1"/>
  </cols>
  <sheetData>
    <row r="1" spans="1:53" ht="20.25">
      <c r="A1" s="713" t="s">
        <v>258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695" t="s">
        <v>92</v>
      </c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  <c r="AE1" s="695"/>
      <c r="AF1" s="695"/>
      <c r="AG1" s="695"/>
      <c r="AH1" s="695"/>
      <c r="AI1" s="695"/>
      <c r="AJ1" s="695"/>
      <c r="AK1" s="695"/>
      <c r="AL1" s="695"/>
      <c r="AM1" s="695"/>
      <c r="AN1" s="695"/>
      <c r="AO1" s="704"/>
      <c r="AP1" s="704"/>
      <c r="AQ1" s="704"/>
      <c r="AR1" s="704"/>
      <c r="AS1" s="704"/>
      <c r="AT1" s="704"/>
      <c r="AU1" s="704"/>
      <c r="AV1" s="704"/>
      <c r="AW1" s="704"/>
      <c r="AX1" s="704"/>
      <c r="AY1" s="704"/>
      <c r="AZ1" s="704"/>
      <c r="BA1" s="704"/>
    </row>
    <row r="2" spans="1:53" ht="20.25">
      <c r="A2" s="713" t="s">
        <v>259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03" t="s">
        <v>16</v>
      </c>
      <c r="Q2" s="703"/>
      <c r="R2" s="703"/>
      <c r="S2" s="703"/>
      <c r="T2" s="703"/>
      <c r="U2" s="703"/>
      <c r="V2" s="703"/>
      <c r="W2" s="703"/>
      <c r="X2" s="703"/>
      <c r="Y2" s="703"/>
      <c r="Z2" s="703"/>
      <c r="AA2" s="703"/>
      <c r="AB2" s="703"/>
      <c r="AC2" s="703"/>
      <c r="AD2" s="703"/>
      <c r="AE2" s="703"/>
      <c r="AF2" s="703"/>
      <c r="AG2" s="703"/>
      <c r="AH2" s="703"/>
      <c r="AI2" s="703"/>
      <c r="AJ2" s="703"/>
      <c r="AK2" s="703"/>
      <c r="AL2" s="703"/>
      <c r="AM2" s="703"/>
      <c r="AN2" s="703"/>
      <c r="AO2" s="705"/>
      <c r="AP2" s="705"/>
      <c r="AQ2" s="705"/>
      <c r="AR2" s="705"/>
      <c r="AS2" s="705"/>
      <c r="AT2" s="705"/>
      <c r="AU2" s="705"/>
      <c r="AV2" s="705"/>
      <c r="AW2" s="705"/>
      <c r="AX2" s="705"/>
      <c r="AY2" s="705"/>
      <c r="AZ2" s="705"/>
      <c r="BA2" s="705"/>
    </row>
    <row r="3" spans="1:53" ht="14.25" customHeight="1">
      <c r="A3" s="713" t="s">
        <v>326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03"/>
      <c r="Q3" s="703"/>
      <c r="R3" s="703"/>
      <c r="S3" s="703"/>
      <c r="T3" s="703"/>
      <c r="U3" s="703"/>
      <c r="V3" s="703"/>
      <c r="W3" s="703"/>
      <c r="X3" s="703"/>
      <c r="Y3" s="703"/>
      <c r="Z3" s="703"/>
      <c r="AA3" s="703"/>
      <c r="AB3" s="703"/>
      <c r="AC3" s="703"/>
      <c r="AD3" s="703"/>
      <c r="AE3" s="703"/>
      <c r="AF3" s="703"/>
      <c r="AG3" s="703"/>
      <c r="AH3" s="703"/>
      <c r="AI3" s="703"/>
      <c r="AJ3" s="703"/>
      <c r="AK3" s="703"/>
      <c r="AL3" s="703"/>
      <c r="AM3" s="703"/>
      <c r="AN3" s="703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</row>
    <row r="4" spans="1:53" ht="20.25" customHeight="1">
      <c r="A4" s="718" t="s">
        <v>327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696" t="s">
        <v>70</v>
      </c>
      <c r="Q4" s="696"/>
      <c r="R4" s="696"/>
      <c r="S4" s="696"/>
      <c r="T4" s="696"/>
      <c r="U4" s="696"/>
      <c r="V4" s="696"/>
      <c r="W4" s="696"/>
      <c r="X4" s="696"/>
      <c r="Y4" s="696"/>
      <c r="Z4" s="696"/>
      <c r="AA4" s="696"/>
      <c r="AB4" s="696"/>
      <c r="AC4" s="696"/>
      <c r="AD4" s="696"/>
      <c r="AE4" s="696"/>
      <c r="AF4" s="696"/>
      <c r="AG4" s="696"/>
      <c r="AH4" s="696"/>
      <c r="AI4" s="696"/>
      <c r="AJ4" s="696"/>
      <c r="AK4" s="696"/>
      <c r="AL4" s="696"/>
      <c r="AM4" s="696"/>
      <c r="AN4" s="696"/>
      <c r="AO4" s="714" t="s">
        <v>261</v>
      </c>
      <c r="AP4" s="714"/>
      <c r="AQ4" s="714"/>
      <c r="AR4" s="714"/>
      <c r="AS4" s="714"/>
      <c r="AT4" s="714"/>
      <c r="AU4" s="714"/>
      <c r="AV4" s="714"/>
      <c r="AW4" s="714"/>
      <c r="AX4" s="714"/>
      <c r="AY4" s="714"/>
      <c r="AZ4" s="714"/>
      <c r="BA4" s="714"/>
    </row>
    <row r="5" spans="1:53" s="5" customFormat="1" ht="17.25" customHeight="1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698" t="s">
        <v>78</v>
      </c>
      <c r="Q5" s="698"/>
      <c r="R5" s="698"/>
      <c r="S5" s="698"/>
      <c r="T5" s="698"/>
      <c r="U5" s="698"/>
      <c r="V5" s="698"/>
      <c r="W5" s="698"/>
      <c r="X5" s="698"/>
      <c r="Y5" s="698"/>
      <c r="Z5" s="698"/>
      <c r="AA5" s="698"/>
      <c r="AB5" s="698"/>
      <c r="AC5" s="698"/>
      <c r="AD5" s="698"/>
      <c r="AE5" s="698"/>
      <c r="AF5" s="698"/>
      <c r="AG5" s="698"/>
      <c r="AH5" s="698"/>
      <c r="AI5" s="698"/>
      <c r="AJ5" s="698"/>
      <c r="AK5" s="698"/>
      <c r="AL5" s="698"/>
      <c r="AM5" s="698"/>
      <c r="AN5" s="698"/>
      <c r="AO5" s="714"/>
      <c r="AP5" s="714"/>
      <c r="AQ5" s="714"/>
      <c r="AR5" s="714"/>
      <c r="AS5" s="714"/>
      <c r="AT5" s="714"/>
      <c r="AU5" s="714"/>
      <c r="AV5" s="714"/>
      <c r="AW5" s="714"/>
      <c r="AX5" s="714"/>
      <c r="AY5" s="714"/>
      <c r="AZ5" s="714"/>
      <c r="BA5" s="714"/>
    </row>
    <row r="6" spans="1:59" s="5" customFormat="1" ht="18" customHeight="1">
      <c r="A6" s="719" t="s">
        <v>58</v>
      </c>
      <c r="B6" s="719"/>
      <c r="C6" s="719"/>
      <c r="D6" s="719"/>
      <c r="E6" s="719"/>
      <c r="F6" s="719"/>
      <c r="G6" s="719"/>
      <c r="H6" s="719"/>
      <c r="I6" s="719"/>
      <c r="J6" s="719"/>
      <c r="K6" s="719"/>
      <c r="L6" s="719"/>
      <c r="M6" s="719"/>
      <c r="N6" s="719"/>
      <c r="O6" s="719"/>
      <c r="P6" s="706" t="s">
        <v>173</v>
      </c>
      <c r="Q6" s="707"/>
      <c r="R6" s="707"/>
      <c r="S6" s="707"/>
      <c r="T6" s="707"/>
      <c r="U6" s="707"/>
      <c r="V6" s="707"/>
      <c r="W6" s="707"/>
      <c r="X6" s="707"/>
      <c r="Y6" s="707"/>
      <c r="Z6" s="707"/>
      <c r="AA6" s="707"/>
      <c r="AB6" s="707"/>
      <c r="AC6" s="707"/>
      <c r="AD6" s="707"/>
      <c r="AE6" s="707"/>
      <c r="AF6" s="707"/>
      <c r="AG6" s="707"/>
      <c r="AH6" s="707"/>
      <c r="AI6" s="707"/>
      <c r="AJ6" s="707"/>
      <c r="AK6" s="707"/>
      <c r="AL6" s="707"/>
      <c r="AM6" s="707"/>
      <c r="AN6" s="707"/>
      <c r="AO6" s="720" t="s">
        <v>137</v>
      </c>
      <c r="AP6" s="721"/>
      <c r="AQ6" s="721"/>
      <c r="AR6" s="721"/>
      <c r="AS6" s="721"/>
      <c r="AT6" s="721"/>
      <c r="AU6" s="721"/>
      <c r="AV6" s="721"/>
      <c r="AW6" s="721"/>
      <c r="AX6" s="721"/>
      <c r="AY6" s="721"/>
      <c r="AZ6" s="721"/>
      <c r="BA6" s="116"/>
      <c r="BB6" s="116"/>
      <c r="BC6" s="116"/>
      <c r="BD6" s="116"/>
      <c r="BE6" s="116"/>
      <c r="BF6" s="116"/>
      <c r="BG6" s="116"/>
    </row>
    <row r="7" spans="1:53" s="5" customFormat="1" ht="16.5" customHeight="1">
      <c r="A7" s="713" t="s">
        <v>260</v>
      </c>
      <c r="B7" s="713"/>
      <c r="C7" s="713"/>
      <c r="D7" s="713"/>
      <c r="E7" s="713"/>
      <c r="F7" s="713"/>
      <c r="G7" s="713"/>
      <c r="H7" s="713"/>
      <c r="I7" s="713"/>
      <c r="J7" s="713"/>
      <c r="K7" s="713"/>
      <c r="L7" s="713"/>
      <c r="M7" s="713"/>
      <c r="N7" s="713"/>
      <c r="O7" s="713"/>
      <c r="P7" s="706" t="s">
        <v>174</v>
      </c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7"/>
      <c r="AE7" s="707"/>
      <c r="AF7" s="707"/>
      <c r="AG7" s="707"/>
      <c r="AH7" s="707"/>
      <c r="AI7" s="707"/>
      <c r="AJ7" s="707"/>
      <c r="AK7" s="707"/>
      <c r="AL7" s="707"/>
      <c r="AM7" s="707"/>
      <c r="AN7" s="707"/>
      <c r="AO7" s="714" t="s">
        <v>99</v>
      </c>
      <c r="AP7" s="714"/>
      <c r="AQ7" s="714"/>
      <c r="AR7" s="714"/>
      <c r="AS7" s="714"/>
      <c r="AT7" s="714"/>
      <c r="AU7" s="714"/>
      <c r="AV7" s="714"/>
      <c r="AW7" s="714"/>
      <c r="AX7" s="714"/>
      <c r="AY7" s="714"/>
      <c r="AZ7" s="714"/>
      <c r="BA7" s="714"/>
    </row>
    <row r="8" spans="16:53" s="5" customFormat="1" ht="18.75" customHeight="1">
      <c r="P8" s="697" t="s">
        <v>331</v>
      </c>
      <c r="Q8" s="697"/>
      <c r="R8" s="697"/>
      <c r="S8" s="697"/>
      <c r="T8" s="697"/>
      <c r="U8" s="697"/>
      <c r="V8" s="697"/>
      <c r="W8" s="697"/>
      <c r="X8" s="697"/>
      <c r="Y8" s="697"/>
      <c r="Z8" s="697"/>
      <c r="AA8" s="697"/>
      <c r="AB8" s="697"/>
      <c r="AC8" s="697"/>
      <c r="AD8" s="697"/>
      <c r="AE8" s="697"/>
      <c r="AF8" s="697"/>
      <c r="AG8" s="697"/>
      <c r="AH8" s="697"/>
      <c r="AI8" s="697"/>
      <c r="AJ8" s="697"/>
      <c r="AK8" s="697"/>
      <c r="AL8" s="697"/>
      <c r="AM8" s="697"/>
      <c r="AN8" s="697"/>
      <c r="AO8" s="715"/>
      <c r="AP8" s="715"/>
      <c r="AQ8" s="715"/>
      <c r="AR8" s="715"/>
      <c r="AS8" s="715"/>
      <c r="AT8" s="715"/>
      <c r="AU8" s="715"/>
      <c r="AV8" s="715"/>
      <c r="AW8" s="715"/>
      <c r="AX8" s="715"/>
      <c r="AY8" s="715"/>
      <c r="AZ8" s="715"/>
      <c r="BA8" s="715"/>
    </row>
    <row r="9" spans="16:53" s="5" customFormat="1" ht="18.75">
      <c r="P9" s="701"/>
      <c r="Q9" s="707"/>
      <c r="R9" s="707"/>
      <c r="S9" s="707"/>
      <c r="T9" s="707"/>
      <c r="U9" s="707"/>
      <c r="V9" s="707"/>
      <c r="W9" s="707"/>
      <c r="X9" s="707"/>
      <c r="Y9" s="707"/>
      <c r="Z9" s="707"/>
      <c r="AA9" s="707"/>
      <c r="AB9" s="707"/>
      <c r="AC9" s="707"/>
      <c r="AD9" s="707"/>
      <c r="AE9" s="707"/>
      <c r="AF9" s="707"/>
      <c r="AG9" s="707"/>
      <c r="AH9" s="707"/>
      <c r="AI9" s="707"/>
      <c r="AJ9" s="707"/>
      <c r="AK9" s="707"/>
      <c r="AL9" s="707"/>
      <c r="AM9" s="707"/>
      <c r="AN9" s="707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</row>
    <row r="10" spans="16:53" s="5" customFormat="1" ht="18.75">
      <c r="P10" s="698"/>
      <c r="Q10" s="698"/>
      <c r="R10" s="698"/>
      <c r="S10" s="698"/>
      <c r="T10" s="698"/>
      <c r="U10" s="698"/>
      <c r="V10" s="698"/>
      <c r="W10" s="698"/>
      <c r="X10" s="698"/>
      <c r="Y10" s="698"/>
      <c r="Z10" s="698"/>
      <c r="AA10" s="698"/>
      <c r="AB10" s="698"/>
      <c r="AC10" s="698"/>
      <c r="AD10" s="698"/>
      <c r="AE10" s="698"/>
      <c r="AF10" s="698"/>
      <c r="AG10" s="698"/>
      <c r="AH10" s="698"/>
      <c r="AI10" s="698"/>
      <c r="AJ10" s="698"/>
      <c r="AK10" s="698"/>
      <c r="AL10" s="698"/>
      <c r="AM10" s="698"/>
      <c r="AN10" s="698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</row>
    <row r="11" spans="16:53" s="5" customFormat="1" ht="18.75">
      <c r="P11" s="698" t="s">
        <v>91</v>
      </c>
      <c r="Q11" s="698"/>
      <c r="R11" s="698"/>
      <c r="S11" s="698"/>
      <c r="T11" s="698"/>
      <c r="U11" s="698"/>
      <c r="V11" s="698"/>
      <c r="W11" s="698"/>
      <c r="X11" s="698"/>
      <c r="Y11" s="698"/>
      <c r="Z11" s="698"/>
      <c r="AA11" s="698"/>
      <c r="AB11" s="698"/>
      <c r="AC11" s="698"/>
      <c r="AD11" s="698"/>
      <c r="AE11" s="698"/>
      <c r="AF11" s="698"/>
      <c r="AG11" s="698"/>
      <c r="AH11" s="698"/>
      <c r="AI11" s="698"/>
      <c r="AJ11" s="698"/>
      <c r="AK11" s="698"/>
      <c r="AL11" s="698"/>
      <c r="AM11" s="698"/>
      <c r="AN11" s="698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</row>
    <row r="12" spans="16:53" s="5" customFormat="1" ht="18.75">
      <c r="P12" s="699"/>
      <c r="Q12" s="700"/>
      <c r="R12" s="700"/>
      <c r="S12" s="700"/>
      <c r="T12" s="700"/>
      <c r="U12" s="700"/>
      <c r="V12" s="700"/>
      <c r="W12" s="700"/>
      <c r="X12" s="700"/>
      <c r="Y12" s="700"/>
      <c r="Z12" s="700"/>
      <c r="AA12" s="700"/>
      <c r="AB12" s="700"/>
      <c r="AC12" s="700"/>
      <c r="AD12" s="700"/>
      <c r="AE12" s="700"/>
      <c r="AF12" s="700"/>
      <c r="AG12" s="700"/>
      <c r="AH12" s="700"/>
      <c r="AI12" s="700"/>
      <c r="AJ12" s="700"/>
      <c r="AK12" s="700"/>
      <c r="AL12" s="700"/>
      <c r="AM12" s="700"/>
      <c r="AN12" s="700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</row>
    <row r="13" spans="16:53" s="5" customFormat="1" ht="18.75">
      <c r="P13" s="701"/>
      <c r="Q13" s="702"/>
      <c r="R13" s="702"/>
      <c r="S13" s="702"/>
      <c r="T13" s="702"/>
      <c r="U13" s="702"/>
      <c r="V13" s="702"/>
      <c r="W13" s="702"/>
      <c r="X13" s="702"/>
      <c r="Y13" s="702"/>
      <c r="Z13" s="702"/>
      <c r="AA13" s="702"/>
      <c r="AB13" s="702"/>
      <c r="AC13" s="702"/>
      <c r="AD13" s="702"/>
      <c r="AE13" s="702"/>
      <c r="AF13" s="702"/>
      <c r="AG13" s="702"/>
      <c r="AH13" s="702"/>
      <c r="AI13" s="702"/>
      <c r="AJ13" s="702"/>
      <c r="AK13" s="702"/>
      <c r="AL13" s="702"/>
      <c r="AM13" s="702"/>
      <c r="AN13" s="702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</row>
    <row r="14" spans="16:53" s="5" customFormat="1" ht="18.75">
      <c r="P14" s="701"/>
      <c r="Q14" s="702"/>
      <c r="R14" s="702"/>
      <c r="S14" s="702"/>
      <c r="T14" s="702"/>
      <c r="U14" s="702"/>
      <c r="V14" s="702"/>
      <c r="W14" s="702"/>
      <c r="X14" s="702"/>
      <c r="Y14" s="702"/>
      <c r="Z14" s="702"/>
      <c r="AA14" s="702"/>
      <c r="AB14" s="702"/>
      <c r="AC14" s="702"/>
      <c r="AD14" s="702"/>
      <c r="AE14" s="702"/>
      <c r="AF14" s="702"/>
      <c r="AG14" s="702"/>
      <c r="AH14" s="702"/>
      <c r="AI14" s="702"/>
      <c r="AJ14" s="702"/>
      <c r="AK14" s="702"/>
      <c r="AL14" s="702"/>
      <c r="AM14" s="702"/>
      <c r="AN14" s="702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</row>
    <row r="15" spans="16:53" s="5" customFormat="1" ht="18.75">
      <c r="P15" s="698"/>
      <c r="Q15" s="698"/>
      <c r="R15" s="698"/>
      <c r="S15" s="698"/>
      <c r="T15" s="698"/>
      <c r="U15" s="698"/>
      <c r="V15" s="698"/>
      <c r="W15" s="698"/>
      <c r="X15" s="698"/>
      <c r="Y15" s="698"/>
      <c r="Z15" s="698"/>
      <c r="AA15" s="698"/>
      <c r="AB15" s="698"/>
      <c r="AC15" s="698"/>
      <c r="AD15" s="698"/>
      <c r="AE15" s="698"/>
      <c r="AF15" s="698"/>
      <c r="AG15" s="698"/>
      <c r="AH15" s="698"/>
      <c r="AI15" s="698"/>
      <c r="AJ15" s="698"/>
      <c r="AK15" s="698"/>
      <c r="AL15" s="698"/>
      <c r="AM15" s="698"/>
      <c r="AN15" s="698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</row>
    <row r="16" spans="16:53" s="5" customFormat="1" ht="12" customHeight="1"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</row>
    <row r="17" spans="1:53" s="5" customFormat="1" ht="18.75">
      <c r="A17" s="696" t="s">
        <v>100</v>
      </c>
      <c r="B17" s="696"/>
      <c r="C17" s="696"/>
      <c r="D17" s="696"/>
      <c r="E17" s="696"/>
      <c r="F17" s="696"/>
      <c r="G17" s="696"/>
      <c r="H17" s="696"/>
      <c r="I17" s="696"/>
      <c r="J17" s="696"/>
      <c r="K17" s="696"/>
      <c r="L17" s="696"/>
      <c r="M17" s="696"/>
      <c r="N17" s="696"/>
      <c r="O17" s="696"/>
      <c r="P17" s="696"/>
      <c r="Q17" s="696"/>
      <c r="R17" s="696"/>
      <c r="S17" s="696"/>
      <c r="T17" s="696"/>
      <c r="U17" s="696"/>
      <c r="V17" s="696"/>
      <c r="W17" s="696"/>
      <c r="X17" s="696"/>
      <c r="Y17" s="696"/>
      <c r="Z17" s="696"/>
      <c r="AA17" s="696"/>
      <c r="AB17" s="696"/>
      <c r="AC17" s="696"/>
      <c r="AD17" s="696"/>
      <c r="AE17" s="696"/>
      <c r="AF17" s="696"/>
      <c r="AG17" s="696"/>
      <c r="AH17" s="696"/>
      <c r="AI17" s="696"/>
      <c r="AJ17" s="696"/>
      <c r="AK17" s="696"/>
      <c r="AL17" s="696"/>
      <c r="AM17" s="696"/>
      <c r="AN17" s="696"/>
      <c r="AO17" s="696"/>
      <c r="AP17" s="696"/>
      <c r="AQ17" s="696"/>
      <c r="AR17" s="696"/>
      <c r="AS17" s="696"/>
      <c r="AT17" s="696"/>
      <c r="AU17" s="696"/>
      <c r="AV17" s="696"/>
      <c r="AW17" s="696"/>
      <c r="AX17" s="696"/>
      <c r="AY17" s="696"/>
      <c r="AZ17" s="696"/>
      <c r="BA17" s="696"/>
    </row>
    <row r="18" ht="11.25" customHeight="1"/>
    <row r="19" spans="1:53" ht="18" customHeight="1">
      <c r="A19" s="717" t="s">
        <v>12</v>
      </c>
      <c r="B19" s="716" t="s">
        <v>0</v>
      </c>
      <c r="C19" s="716"/>
      <c r="D19" s="716"/>
      <c r="E19" s="716"/>
      <c r="F19" s="716" t="s">
        <v>1</v>
      </c>
      <c r="G19" s="716"/>
      <c r="H19" s="716"/>
      <c r="I19" s="716"/>
      <c r="J19" s="709" t="s">
        <v>2</v>
      </c>
      <c r="K19" s="710"/>
      <c r="L19" s="710"/>
      <c r="M19" s="711"/>
      <c r="N19" s="709" t="s">
        <v>3</v>
      </c>
      <c r="O19" s="710"/>
      <c r="P19" s="710"/>
      <c r="Q19" s="710"/>
      <c r="R19" s="711"/>
      <c r="S19" s="709" t="s">
        <v>4</v>
      </c>
      <c r="T19" s="712"/>
      <c r="U19" s="712"/>
      <c r="V19" s="712"/>
      <c r="W19" s="711"/>
      <c r="X19" s="716" t="s">
        <v>5</v>
      </c>
      <c r="Y19" s="716"/>
      <c r="Z19" s="716"/>
      <c r="AA19" s="716"/>
      <c r="AB19" s="709" t="s">
        <v>6</v>
      </c>
      <c r="AC19" s="710"/>
      <c r="AD19" s="710"/>
      <c r="AE19" s="711"/>
      <c r="AF19" s="709" t="s">
        <v>7</v>
      </c>
      <c r="AG19" s="710"/>
      <c r="AH19" s="710"/>
      <c r="AI19" s="711"/>
      <c r="AJ19" s="709" t="s">
        <v>8</v>
      </c>
      <c r="AK19" s="710"/>
      <c r="AL19" s="710"/>
      <c r="AM19" s="710"/>
      <c r="AN19" s="711"/>
      <c r="AO19" s="716" t="s">
        <v>9</v>
      </c>
      <c r="AP19" s="716"/>
      <c r="AQ19" s="716"/>
      <c r="AR19" s="716"/>
      <c r="AS19" s="709" t="s">
        <v>10</v>
      </c>
      <c r="AT19" s="712"/>
      <c r="AU19" s="712"/>
      <c r="AV19" s="712"/>
      <c r="AW19" s="711"/>
      <c r="AX19" s="712" t="s">
        <v>11</v>
      </c>
      <c r="AY19" s="710"/>
      <c r="AZ19" s="710"/>
      <c r="BA19" s="711"/>
    </row>
    <row r="20" spans="1:53" s="4" customFormat="1" ht="20.25" customHeight="1">
      <c r="A20" s="717"/>
      <c r="B20" s="241">
        <v>1</v>
      </c>
      <c r="C20" s="241">
        <v>2</v>
      </c>
      <c r="D20" s="241">
        <v>3</v>
      </c>
      <c r="E20" s="241">
        <v>4</v>
      </c>
      <c r="F20" s="241">
        <v>5</v>
      </c>
      <c r="G20" s="241">
        <v>6</v>
      </c>
      <c r="H20" s="241">
        <v>7</v>
      </c>
      <c r="I20" s="241">
        <v>8</v>
      </c>
      <c r="J20" s="241">
        <v>9</v>
      </c>
      <c r="K20" s="241">
        <v>10</v>
      </c>
      <c r="L20" s="241">
        <v>11</v>
      </c>
      <c r="M20" s="241">
        <v>12</v>
      </c>
      <c r="N20" s="241">
        <v>13</v>
      </c>
      <c r="O20" s="241">
        <v>14</v>
      </c>
      <c r="P20" s="241">
        <v>15</v>
      </c>
      <c r="Q20" s="241">
        <v>16</v>
      </c>
      <c r="R20" s="241">
        <v>17</v>
      </c>
      <c r="S20" s="241">
        <v>18</v>
      </c>
      <c r="T20" s="241">
        <v>19</v>
      </c>
      <c r="U20" s="241">
        <v>20</v>
      </c>
      <c r="V20" s="241">
        <v>21</v>
      </c>
      <c r="W20" s="241">
        <v>22</v>
      </c>
      <c r="X20" s="241">
        <v>23</v>
      </c>
      <c r="Y20" s="241">
        <v>24</v>
      </c>
      <c r="Z20" s="241">
        <v>25</v>
      </c>
      <c r="AA20" s="241">
        <v>26</v>
      </c>
      <c r="AB20" s="241">
        <v>27</v>
      </c>
      <c r="AC20" s="241">
        <v>28</v>
      </c>
      <c r="AD20" s="241">
        <v>29</v>
      </c>
      <c r="AE20" s="241">
        <v>30</v>
      </c>
      <c r="AF20" s="241">
        <v>31</v>
      </c>
      <c r="AG20" s="241">
        <v>32</v>
      </c>
      <c r="AH20" s="241">
        <v>33</v>
      </c>
      <c r="AI20" s="241">
        <v>34</v>
      </c>
      <c r="AJ20" s="241">
        <v>35</v>
      </c>
      <c r="AK20" s="241">
        <v>36</v>
      </c>
      <c r="AL20" s="241">
        <v>37</v>
      </c>
      <c r="AM20" s="241">
        <v>38</v>
      </c>
      <c r="AN20" s="241">
        <v>39</v>
      </c>
      <c r="AO20" s="241">
        <v>40</v>
      </c>
      <c r="AP20" s="241">
        <v>41</v>
      </c>
      <c r="AQ20" s="241">
        <v>42</v>
      </c>
      <c r="AR20" s="241">
        <v>43</v>
      </c>
      <c r="AS20" s="241">
        <v>44</v>
      </c>
      <c r="AT20" s="241">
        <v>45</v>
      </c>
      <c r="AU20" s="241">
        <v>46</v>
      </c>
      <c r="AV20" s="241">
        <v>47</v>
      </c>
      <c r="AW20" s="241">
        <v>48</v>
      </c>
      <c r="AX20" s="241">
        <v>49</v>
      </c>
      <c r="AY20" s="241">
        <v>50</v>
      </c>
      <c r="AZ20" s="241">
        <v>51</v>
      </c>
      <c r="BA20" s="241">
        <v>52</v>
      </c>
    </row>
    <row r="21" spans="1:53" ht="19.5" customHeight="1">
      <c r="A21" s="236" t="s">
        <v>127</v>
      </c>
      <c r="B21" s="238" t="s">
        <v>60</v>
      </c>
      <c r="C21" s="239"/>
      <c r="D21" s="237"/>
      <c r="E21" s="238"/>
      <c r="F21" s="23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" t="s">
        <v>18</v>
      </c>
      <c r="R21" s="2" t="s">
        <v>60</v>
      </c>
      <c r="S21" s="2" t="s">
        <v>20</v>
      </c>
      <c r="T21" s="2" t="s">
        <v>20</v>
      </c>
      <c r="U21" s="2"/>
      <c r="V21" s="2"/>
      <c r="W21" s="2"/>
      <c r="X21" s="2"/>
      <c r="Y21" s="2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2"/>
      <c r="AQ21" s="2" t="s">
        <v>18</v>
      </c>
      <c r="AR21" s="2" t="s">
        <v>20</v>
      </c>
      <c r="AS21" s="2" t="s">
        <v>20</v>
      </c>
      <c r="AT21" s="2" t="s">
        <v>20</v>
      </c>
      <c r="AU21" s="2" t="s">
        <v>20</v>
      </c>
      <c r="AV21" s="2" t="s">
        <v>20</v>
      </c>
      <c r="AW21" s="2" t="s">
        <v>20</v>
      </c>
      <c r="AX21" s="2" t="s">
        <v>20</v>
      </c>
      <c r="AY21" s="2" t="s">
        <v>20</v>
      </c>
      <c r="AZ21" s="2" t="s">
        <v>20</v>
      </c>
      <c r="BA21" s="2" t="s">
        <v>20</v>
      </c>
    </row>
    <row r="22" spans="1:53" ht="19.5" customHeight="1">
      <c r="A22" s="239" t="s">
        <v>128</v>
      </c>
      <c r="B22" s="238" t="s">
        <v>60</v>
      </c>
      <c r="C22" s="239"/>
      <c r="D22" s="239"/>
      <c r="E22" s="239"/>
      <c r="F22" s="23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2" t="s">
        <v>18</v>
      </c>
      <c r="R22" s="2" t="s">
        <v>60</v>
      </c>
      <c r="S22" s="2" t="s">
        <v>20</v>
      </c>
      <c r="T22" s="2" t="s">
        <v>20</v>
      </c>
      <c r="U22" s="2"/>
      <c r="V22" s="2"/>
      <c r="W22" s="2"/>
      <c r="X22" s="2"/>
      <c r="Y22" s="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2"/>
      <c r="AQ22" s="2" t="s">
        <v>18</v>
      </c>
      <c r="AR22" s="2" t="s">
        <v>20</v>
      </c>
      <c r="AS22" s="2" t="s">
        <v>20</v>
      </c>
      <c r="AT22" s="2" t="s">
        <v>20</v>
      </c>
      <c r="AU22" s="2" t="s">
        <v>20</v>
      </c>
      <c r="AV22" s="2" t="s">
        <v>20</v>
      </c>
      <c r="AW22" s="2" t="s">
        <v>20</v>
      </c>
      <c r="AX22" s="2" t="s">
        <v>20</v>
      </c>
      <c r="AY22" s="2" t="s">
        <v>20</v>
      </c>
      <c r="AZ22" s="2" t="s">
        <v>20</v>
      </c>
      <c r="BA22" s="2" t="s">
        <v>20</v>
      </c>
    </row>
    <row r="23" spans="1:53" ht="19.5" customHeight="1">
      <c r="A23" s="239" t="s">
        <v>129</v>
      </c>
      <c r="B23" s="238" t="s">
        <v>60</v>
      </c>
      <c r="C23" s="239" t="s">
        <v>172</v>
      </c>
      <c r="D23" s="239"/>
      <c r="E23" s="239"/>
      <c r="F23" s="23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2" t="s">
        <v>18</v>
      </c>
      <c r="R23" s="2" t="s">
        <v>80</v>
      </c>
      <c r="S23" s="2" t="s">
        <v>60</v>
      </c>
      <c r="T23" s="2" t="s">
        <v>20</v>
      </c>
      <c r="U23" s="2"/>
      <c r="V23" s="2"/>
      <c r="W23" s="2"/>
      <c r="X23" s="2"/>
      <c r="Y23" s="2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 t="s">
        <v>81</v>
      </c>
      <c r="AQ23" s="2" t="s">
        <v>18</v>
      </c>
      <c r="AR23" s="2" t="s">
        <v>20</v>
      </c>
      <c r="AS23" s="2" t="s">
        <v>20</v>
      </c>
      <c r="AT23" s="2" t="s">
        <v>20</v>
      </c>
      <c r="AU23" s="2" t="s">
        <v>20</v>
      </c>
      <c r="AV23" s="2" t="s">
        <v>20</v>
      </c>
      <c r="AW23" s="2" t="s">
        <v>20</v>
      </c>
      <c r="AX23" s="2" t="s">
        <v>20</v>
      </c>
      <c r="AY23" s="2" t="s">
        <v>20</v>
      </c>
      <c r="AZ23" s="2" t="s">
        <v>20</v>
      </c>
      <c r="BA23" s="2" t="s">
        <v>20</v>
      </c>
    </row>
    <row r="24" spans="1:53" ht="19.5" customHeight="1">
      <c r="A24" s="239" t="s">
        <v>130</v>
      </c>
      <c r="B24" s="238" t="s">
        <v>60</v>
      </c>
      <c r="C24" s="239" t="s">
        <v>172</v>
      </c>
      <c r="D24" s="239"/>
      <c r="E24" s="239"/>
      <c r="F24" s="23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2" t="s">
        <v>18</v>
      </c>
      <c r="R24" s="2" t="s">
        <v>80</v>
      </c>
      <c r="S24" s="2" t="s">
        <v>60</v>
      </c>
      <c r="T24" s="2" t="s">
        <v>20</v>
      </c>
      <c r="U24" s="2"/>
      <c r="V24" s="2"/>
      <c r="W24" s="2"/>
      <c r="X24" s="2"/>
      <c r="Y24" s="2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 t="s">
        <v>81</v>
      </c>
      <c r="AQ24" s="2" t="s">
        <v>18</v>
      </c>
      <c r="AR24" s="2" t="s">
        <v>20</v>
      </c>
      <c r="AS24" s="2" t="s">
        <v>20</v>
      </c>
      <c r="AT24" s="2" t="s">
        <v>20</v>
      </c>
      <c r="AU24" s="2" t="s">
        <v>20</v>
      </c>
      <c r="AV24" s="2" t="s">
        <v>20</v>
      </c>
      <c r="AW24" s="2" t="s">
        <v>20</v>
      </c>
      <c r="AX24" s="2" t="s">
        <v>20</v>
      </c>
      <c r="AY24" s="2" t="s">
        <v>20</v>
      </c>
      <c r="AZ24" s="2" t="s">
        <v>20</v>
      </c>
      <c r="BA24" s="2" t="s">
        <v>20</v>
      </c>
    </row>
    <row r="25" spans="1:53" ht="19.5" customHeight="1">
      <c r="A25" s="239" t="s">
        <v>131</v>
      </c>
      <c r="B25" s="238" t="s">
        <v>60</v>
      </c>
      <c r="C25" s="239" t="s">
        <v>172</v>
      </c>
      <c r="D25" s="239"/>
      <c r="E25" s="239"/>
      <c r="F25" s="23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240" t="s">
        <v>18</v>
      </c>
      <c r="R25" s="2" t="s">
        <v>80</v>
      </c>
      <c r="S25" s="239" t="s">
        <v>60</v>
      </c>
      <c r="T25" s="239" t="s">
        <v>20</v>
      </c>
      <c r="U25" s="240"/>
      <c r="V25" s="2"/>
      <c r="W25" s="48"/>
      <c r="X25" s="48"/>
      <c r="Y25" s="48"/>
      <c r="Z25" s="48"/>
      <c r="AA25" s="48"/>
      <c r="AB25" s="48"/>
      <c r="AC25" s="2"/>
      <c r="AD25" s="2" t="s">
        <v>81</v>
      </c>
      <c r="AE25" s="240" t="s">
        <v>18</v>
      </c>
      <c r="AF25" s="240" t="s">
        <v>13</v>
      </c>
      <c r="AG25" s="240" t="s">
        <v>13</v>
      </c>
      <c r="AH25" s="2" t="s">
        <v>13</v>
      </c>
      <c r="AI25" s="240" t="s">
        <v>13</v>
      </c>
      <c r="AJ25" s="240" t="s">
        <v>13</v>
      </c>
      <c r="AK25" s="240" t="s">
        <v>13</v>
      </c>
      <c r="AL25" s="240" t="s">
        <v>13</v>
      </c>
      <c r="AM25" s="240" t="s">
        <v>13</v>
      </c>
      <c r="AN25" s="240" t="s">
        <v>13</v>
      </c>
      <c r="AO25" s="240" t="s">
        <v>13</v>
      </c>
      <c r="AP25" s="240" t="s">
        <v>13</v>
      </c>
      <c r="AQ25" s="240" t="s">
        <v>90</v>
      </c>
      <c r="AR25" s="240" t="s">
        <v>90</v>
      </c>
      <c r="AS25" s="240" t="s">
        <v>77</v>
      </c>
      <c r="AT25" s="237" t="s">
        <v>77</v>
      </c>
      <c r="AU25" s="237" t="s">
        <v>77</v>
      </c>
      <c r="AV25" s="237" t="s">
        <v>77</v>
      </c>
      <c r="AW25" s="237" t="s">
        <v>77</v>
      </c>
      <c r="AX25" s="237" t="s">
        <v>77</v>
      </c>
      <c r="AY25" s="237" t="s">
        <v>77</v>
      </c>
      <c r="AZ25" s="237" t="s">
        <v>77</v>
      </c>
      <c r="BA25" s="237" t="s">
        <v>77</v>
      </c>
    </row>
    <row r="26" spans="1:53" ht="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s="3" customFormat="1" ht="15.75">
      <c r="A27" s="728" t="s">
        <v>240</v>
      </c>
      <c r="B27" s="728"/>
      <c r="C27" s="728"/>
      <c r="D27" s="728"/>
      <c r="E27" s="728"/>
      <c r="F27" s="728"/>
      <c r="G27" s="728"/>
      <c r="H27" s="728"/>
      <c r="I27" s="728"/>
      <c r="J27" s="729"/>
      <c r="K27" s="729"/>
      <c r="L27" s="729"/>
      <c r="M27" s="729"/>
      <c r="N27" s="729"/>
      <c r="O27" s="729"/>
      <c r="P27" s="729"/>
      <c r="Q27" s="729"/>
      <c r="R27" s="729"/>
      <c r="S27" s="729"/>
      <c r="T27" s="729"/>
      <c r="U27" s="729"/>
      <c r="V27" s="729"/>
      <c r="W27" s="729"/>
      <c r="X27" s="729"/>
      <c r="Y27" s="729"/>
      <c r="Z27" s="729"/>
      <c r="AA27" s="729"/>
      <c r="AB27" s="729"/>
      <c r="AC27" s="729"/>
      <c r="AD27" s="729"/>
      <c r="AE27" s="729"/>
      <c r="AF27" s="729"/>
      <c r="AG27" s="729"/>
      <c r="AH27" s="729"/>
      <c r="AI27" s="729"/>
      <c r="AJ27" s="729"/>
      <c r="AK27" s="729"/>
      <c r="AL27" s="729"/>
      <c r="AM27" s="729"/>
      <c r="AN27" s="729"/>
      <c r="AO27" s="729"/>
      <c r="AP27" s="729"/>
      <c r="AQ27" s="729"/>
      <c r="AR27" s="729"/>
      <c r="AS27" s="729"/>
      <c r="AT27" s="729"/>
      <c r="AU27" s="729"/>
      <c r="AV27" s="730"/>
      <c r="AW27" s="730"/>
      <c r="AX27" s="730"/>
      <c r="AY27" s="730"/>
      <c r="AZ27" s="730"/>
      <c r="BA27" s="1"/>
    </row>
    <row r="28" spans="10:53" ht="18.75" customHeight="1">
      <c r="J28" s="124"/>
      <c r="K28" s="124"/>
      <c r="L28" s="124"/>
      <c r="M28" s="124"/>
      <c r="N28" s="124"/>
      <c r="Q28" s="124"/>
      <c r="R28" s="124"/>
      <c r="S28" s="124"/>
      <c r="T28" s="124"/>
      <c r="U28" s="124"/>
      <c r="V28" s="124"/>
      <c r="W28" s="5"/>
      <c r="X28" s="5"/>
      <c r="Y28" s="124"/>
      <c r="Z28" s="124"/>
      <c r="AA28" s="124"/>
      <c r="AB28" s="124"/>
      <c r="AC28" s="124"/>
      <c r="AD28" s="124"/>
      <c r="AE28" s="5"/>
      <c r="AF28" s="5"/>
      <c r="AG28" s="124"/>
      <c r="AH28" s="124"/>
      <c r="AI28" s="124"/>
      <c r="AJ28" s="124"/>
      <c r="AK28" s="5"/>
      <c r="AL28" s="5"/>
      <c r="AM28" s="124"/>
      <c r="AN28" s="124"/>
      <c r="AO28" s="124"/>
      <c r="AP28" s="124"/>
      <c r="AQ28" s="116"/>
      <c r="AR28" s="5"/>
      <c r="AS28" s="126"/>
      <c r="AT28" s="127"/>
      <c r="AU28" s="127"/>
      <c r="AV28" s="127"/>
      <c r="AW28" s="127"/>
      <c r="AX28" s="5"/>
      <c r="AY28" s="125"/>
      <c r="AZ28" s="125"/>
      <c r="BA28" s="125"/>
    </row>
    <row r="29" spans="1:53" ht="18.75" customHeight="1">
      <c r="A29" s="130" t="s">
        <v>239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2"/>
      <c r="AX29" s="132"/>
      <c r="AY29" s="132"/>
      <c r="AZ29" s="132"/>
      <c r="BA29" s="5"/>
    </row>
    <row r="30" spans="1:53" ht="11.2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5"/>
    </row>
    <row r="31" spans="1:53" ht="18.75" customHeight="1">
      <c r="A31" s="691" t="s">
        <v>12</v>
      </c>
      <c r="B31" s="643"/>
      <c r="C31" s="692" t="s">
        <v>14</v>
      </c>
      <c r="D31" s="642"/>
      <c r="E31" s="642"/>
      <c r="F31" s="643"/>
      <c r="G31" s="610" t="s">
        <v>313</v>
      </c>
      <c r="H31" s="642"/>
      <c r="I31" s="643"/>
      <c r="J31" s="610" t="s">
        <v>17</v>
      </c>
      <c r="K31" s="642"/>
      <c r="L31" s="642"/>
      <c r="M31" s="643"/>
      <c r="N31" s="610" t="s">
        <v>122</v>
      </c>
      <c r="O31" s="642"/>
      <c r="P31" s="643"/>
      <c r="Q31" s="610" t="s">
        <v>123</v>
      </c>
      <c r="R31" s="616"/>
      <c r="S31" s="617"/>
      <c r="T31" s="610" t="s">
        <v>124</v>
      </c>
      <c r="U31" s="642"/>
      <c r="V31" s="643"/>
      <c r="W31" s="610" t="s">
        <v>102</v>
      </c>
      <c r="X31" s="642"/>
      <c r="Y31" s="643"/>
      <c r="Z31" s="135"/>
      <c r="AA31" s="599" t="s">
        <v>109</v>
      </c>
      <c r="AB31" s="600"/>
      <c r="AC31" s="600"/>
      <c r="AD31" s="600"/>
      <c r="AE31" s="600"/>
      <c r="AF31" s="601"/>
      <c r="AG31" s="602"/>
      <c r="AH31" s="610" t="s">
        <v>110</v>
      </c>
      <c r="AI31" s="601"/>
      <c r="AJ31" s="601"/>
      <c r="AK31" s="611"/>
      <c r="AL31" s="611"/>
      <c r="AM31" s="612"/>
      <c r="AN31" s="624" t="s">
        <v>264</v>
      </c>
      <c r="AO31" s="624"/>
      <c r="AP31" s="624"/>
      <c r="AQ31" s="624"/>
      <c r="AR31" s="624"/>
      <c r="AS31" s="278"/>
      <c r="AT31" s="279"/>
      <c r="AU31" s="279"/>
      <c r="AV31" s="279"/>
      <c r="AW31" s="279"/>
      <c r="AX31" s="278"/>
      <c r="AY31" s="280"/>
      <c r="AZ31" s="280"/>
      <c r="BA31" s="280"/>
    </row>
    <row r="32" spans="1:53" ht="18.75" customHeight="1">
      <c r="A32" s="644"/>
      <c r="B32" s="646"/>
      <c r="C32" s="644"/>
      <c r="D32" s="645"/>
      <c r="E32" s="645"/>
      <c r="F32" s="646"/>
      <c r="G32" s="644"/>
      <c r="H32" s="645"/>
      <c r="I32" s="646"/>
      <c r="J32" s="644"/>
      <c r="K32" s="645"/>
      <c r="L32" s="645"/>
      <c r="M32" s="646"/>
      <c r="N32" s="644"/>
      <c r="O32" s="645"/>
      <c r="P32" s="646"/>
      <c r="Q32" s="618"/>
      <c r="R32" s="619"/>
      <c r="S32" s="620"/>
      <c r="T32" s="644"/>
      <c r="U32" s="645"/>
      <c r="V32" s="646"/>
      <c r="W32" s="644"/>
      <c r="X32" s="645"/>
      <c r="Y32" s="646"/>
      <c r="Z32" s="135"/>
      <c r="AA32" s="603"/>
      <c r="AB32" s="604"/>
      <c r="AC32" s="604"/>
      <c r="AD32" s="604"/>
      <c r="AE32" s="604"/>
      <c r="AF32" s="605"/>
      <c r="AG32" s="606"/>
      <c r="AH32" s="613"/>
      <c r="AI32" s="605"/>
      <c r="AJ32" s="605"/>
      <c r="AK32" s="614"/>
      <c r="AL32" s="614"/>
      <c r="AM32" s="615"/>
      <c r="AN32" s="624"/>
      <c r="AO32" s="624"/>
      <c r="AP32" s="624"/>
      <c r="AQ32" s="624"/>
      <c r="AR32" s="624"/>
      <c r="AS32" s="279"/>
      <c r="AT32" s="279"/>
      <c r="AU32" s="279"/>
      <c r="AV32" s="279"/>
      <c r="AW32" s="279"/>
      <c r="AX32" s="280"/>
      <c r="AY32" s="280"/>
      <c r="AZ32" s="280"/>
      <c r="BA32" s="280"/>
    </row>
    <row r="33" spans="1:53" ht="26.25" customHeight="1">
      <c r="A33" s="647"/>
      <c r="B33" s="649"/>
      <c r="C33" s="647"/>
      <c r="D33" s="648"/>
      <c r="E33" s="648"/>
      <c r="F33" s="649"/>
      <c r="G33" s="647"/>
      <c r="H33" s="648"/>
      <c r="I33" s="649"/>
      <c r="J33" s="647"/>
      <c r="K33" s="648"/>
      <c r="L33" s="648"/>
      <c r="M33" s="649"/>
      <c r="N33" s="647"/>
      <c r="O33" s="648"/>
      <c r="P33" s="649"/>
      <c r="Q33" s="621"/>
      <c r="R33" s="622"/>
      <c r="S33" s="623"/>
      <c r="T33" s="647"/>
      <c r="U33" s="648"/>
      <c r="V33" s="649"/>
      <c r="W33" s="647"/>
      <c r="X33" s="648"/>
      <c r="Y33" s="649"/>
      <c r="Z33" s="135"/>
      <c r="AA33" s="607"/>
      <c r="AB33" s="608"/>
      <c r="AC33" s="608"/>
      <c r="AD33" s="608"/>
      <c r="AE33" s="608"/>
      <c r="AF33" s="608"/>
      <c r="AG33" s="609"/>
      <c r="AH33" s="607"/>
      <c r="AI33" s="608"/>
      <c r="AJ33" s="608"/>
      <c r="AK33" s="608"/>
      <c r="AL33" s="608"/>
      <c r="AM33" s="609"/>
      <c r="AN33" s="624"/>
      <c r="AO33" s="624"/>
      <c r="AP33" s="624"/>
      <c r="AQ33" s="624"/>
      <c r="AR33" s="624"/>
      <c r="AS33" s="279"/>
      <c r="AT33" s="279"/>
      <c r="AU33" s="279"/>
      <c r="AV33" s="279"/>
      <c r="AW33" s="279"/>
      <c r="AX33" s="280"/>
      <c r="AY33" s="280"/>
      <c r="AZ33" s="280"/>
      <c r="BA33" s="280"/>
    </row>
    <row r="34" spans="1:53" ht="31.5" customHeight="1">
      <c r="A34" s="690" t="s">
        <v>127</v>
      </c>
      <c r="B34" s="687"/>
      <c r="C34" s="677">
        <v>36</v>
      </c>
      <c r="D34" s="688"/>
      <c r="E34" s="688"/>
      <c r="F34" s="689"/>
      <c r="G34" s="650">
        <v>2</v>
      </c>
      <c r="H34" s="693"/>
      <c r="I34" s="694"/>
      <c r="J34" s="650">
        <v>2</v>
      </c>
      <c r="K34" s="693"/>
      <c r="L34" s="693"/>
      <c r="M34" s="694"/>
      <c r="N34" s="650"/>
      <c r="O34" s="693"/>
      <c r="P34" s="694"/>
      <c r="Q34" s="639"/>
      <c r="R34" s="640"/>
      <c r="S34" s="641"/>
      <c r="T34" s="650">
        <v>12</v>
      </c>
      <c r="U34" s="651"/>
      <c r="V34" s="652"/>
      <c r="W34" s="650">
        <f>C34+G34+J34+N34+Q34+T34</f>
        <v>52</v>
      </c>
      <c r="X34" s="651"/>
      <c r="Y34" s="666"/>
      <c r="Z34" s="135"/>
      <c r="AA34" s="625" t="s">
        <v>22</v>
      </c>
      <c r="AB34" s="626"/>
      <c r="AC34" s="626"/>
      <c r="AD34" s="626"/>
      <c r="AE34" s="626"/>
      <c r="AF34" s="627"/>
      <c r="AG34" s="628"/>
      <c r="AH34" s="632" t="s">
        <v>136</v>
      </c>
      <c r="AI34" s="633"/>
      <c r="AJ34" s="633"/>
      <c r="AK34" s="634"/>
      <c r="AL34" s="634"/>
      <c r="AM34" s="635"/>
      <c r="AN34" s="733" t="s">
        <v>253</v>
      </c>
      <c r="AO34" s="733"/>
      <c r="AP34" s="733"/>
      <c r="AQ34" s="733"/>
      <c r="AR34" s="733"/>
      <c r="AS34" s="282"/>
      <c r="AT34" s="282"/>
      <c r="AU34" s="282"/>
      <c r="AV34" s="282"/>
      <c r="AW34" s="282"/>
      <c r="AX34" s="283"/>
      <c r="AY34" s="281"/>
      <c r="AZ34" s="281"/>
      <c r="BA34" s="281"/>
    </row>
    <row r="35" spans="1:53" ht="18.75" customHeight="1">
      <c r="A35" s="684" t="s">
        <v>128</v>
      </c>
      <c r="B35" s="685"/>
      <c r="C35" s="677">
        <v>36</v>
      </c>
      <c r="D35" s="688"/>
      <c r="E35" s="688"/>
      <c r="F35" s="689"/>
      <c r="G35" s="670">
        <v>2</v>
      </c>
      <c r="H35" s="680"/>
      <c r="I35" s="681"/>
      <c r="J35" s="670">
        <v>2</v>
      </c>
      <c r="K35" s="680"/>
      <c r="L35" s="680"/>
      <c r="M35" s="681"/>
      <c r="N35" s="670"/>
      <c r="O35" s="680"/>
      <c r="P35" s="681"/>
      <c r="Q35" s="639"/>
      <c r="R35" s="640"/>
      <c r="S35" s="641"/>
      <c r="T35" s="670">
        <v>12</v>
      </c>
      <c r="U35" s="668"/>
      <c r="V35" s="669"/>
      <c r="W35" s="650">
        <f>C35+G35+J35+N35+Q35+T35</f>
        <v>52</v>
      </c>
      <c r="X35" s="651"/>
      <c r="Y35" s="666"/>
      <c r="Z35" s="135"/>
      <c r="AA35" s="629"/>
      <c r="AB35" s="630"/>
      <c r="AC35" s="630"/>
      <c r="AD35" s="630"/>
      <c r="AE35" s="630"/>
      <c r="AF35" s="630"/>
      <c r="AG35" s="631"/>
      <c r="AH35" s="636"/>
      <c r="AI35" s="637"/>
      <c r="AJ35" s="637"/>
      <c r="AK35" s="637"/>
      <c r="AL35" s="637"/>
      <c r="AM35" s="638"/>
      <c r="AN35" s="733"/>
      <c r="AO35" s="733"/>
      <c r="AP35" s="733"/>
      <c r="AQ35" s="733"/>
      <c r="AR35" s="733"/>
      <c r="AS35" s="284"/>
      <c r="AT35" s="135"/>
      <c r="AU35" s="135"/>
      <c r="AV35" s="135"/>
      <c r="AW35" s="135"/>
      <c r="AX35" s="284"/>
      <c r="AY35" s="284"/>
      <c r="AZ35" s="284"/>
      <c r="BA35" s="285"/>
    </row>
    <row r="36" spans="1:53" ht="18.75" customHeight="1">
      <c r="A36" s="684" t="s">
        <v>129</v>
      </c>
      <c r="B36" s="685"/>
      <c r="C36" s="677">
        <v>35</v>
      </c>
      <c r="D36" s="688"/>
      <c r="E36" s="688"/>
      <c r="F36" s="689"/>
      <c r="G36" s="670">
        <v>3</v>
      </c>
      <c r="H36" s="680"/>
      <c r="I36" s="681"/>
      <c r="J36" s="670">
        <v>3</v>
      </c>
      <c r="K36" s="680"/>
      <c r="L36" s="680"/>
      <c r="M36" s="681"/>
      <c r="N36" s="670"/>
      <c r="O36" s="680"/>
      <c r="P36" s="681"/>
      <c r="Q36" s="639"/>
      <c r="R36" s="640"/>
      <c r="S36" s="641"/>
      <c r="T36" s="670">
        <v>11</v>
      </c>
      <c r="U36" s="668"/>
      <c r="V36" s="669"/>
      <c r="W36" s="650">
        <f>C36+G36+J36+N36+Q36+T36</f>
        <v>52</v>
      </c>
      <c r="X36" s="651"/>
      <c r="Y36" s="666"/>
      <c r="Z36" s="135"/>
      <c r="AA36" s="128"/>
      <c r="AB36" s="128"/>
      <c r="AC36" s="128"/>
      <c r="AD36" s="128"/>
      <c r="AE36" s="128"/>
      <c r="AF36" s="128"/>
      <c r="AG36" s="128"/>
      <c r="AH36" s="141"/>
      <c r="AI36" s="141"/>
      <c r="AJ36" s="141"/>
      <c r="AK36" s="142"/>
      <c r="AL36" s="142"/>
      <c r="AM36" s="142"/>
      <c r="AN36" s="136"/>
      <c r="AO36" s="137"/>
      <c r="AP36" s="137"/>
      <c r="AQ36" s="137"/>
      <c r="AR36" s="137"/>
      <c r="AS36" s="137"/>
      <c r="AT36" s="137"/>
      <c r="AU36" s="137"/>
      <c r="AV36" s="137"/>
      <c r="AW36" s="137"/>
      <c r="AX36" s="138"/>
      <c r="AY36" s="138"/>
      <c r="AZ36" s="138"/>
      <c r="BA36" s="138"/>
    </row>
    <row r="37" spans="1:53" ht="18.75" customHeight="1">
      <c r="A37" s="684" t="s">
        <v>130</v>
      </c>
      <c r="B37" s="685"/>
      <c r="C37" s="677">
        <v>35</v>
      </c>
      <c r="D37" s="688"/>
      <c r="E37" s="688"/>
      <c r="F37" s="689"/>
      <c r="G37" s="670">
        <v>3</v>
      </c>
      <c r="H37" s="680"/>
      <c r="I37" s="681"/>
      <c r="J37" s="670">
        <v>3</v>
      </c>
      <c r="K37" s="680"/>
      <c r="L37" s="680"/>
      <c r="M37" s="681"/>
      <c r="N37" s="670"/>
      <c r="O37" s="680"/>
      <c r="P37" s="681"/>
      <c r="Q37" s="682"/>
      <c r="R37" s="640"/>
      <c r="S37" s="641"/>
      <c r="T37" s="667" t="s">
        <v>225</v>
      </c>
      <c r="U37" s="668"/>
      <c r="V37" s="669"/>
      <c r="W37" s="650">
        <f>C37+G37+J37+N37+Q37+T37</f>
        <v>52</v>
      </c>
      <c r="X37" s="651"/>
      <c r="Y37" s="666"/>
      <c r="Z37" s="135"/>
      <c r="AA37" s="661"/>
      <c r="AB37" s="662"/>
      <c r="AC37" s="662"/>
      <c r="AD37" s="662"/>
      <c r="AE37" s="662"/>
      <c r="AF37" s="662"/>
      <c r="AG37" s="662"/>
      <c r="AH37" s="663"/>
      <c r="AI37" s="664"/>
      <c r="AJ37" s="664"/>
      <c r="AK37" s="659"/>
      <c r="AL37" s="665"/>
      <c r="AM37" s="665"/>
      <c r="AN37" s="139"/>
      <c r="AO37" s="137"/>
      <c r="AP37" s="137"/>
      <c r="AQ37" s="137"/>
      <c r="AR37" s="137"/>
      <c r="AS37" s="137"/>
      <c r="AT37" s="137"/>
      <c r="AU37" s="137"/>
      <c r="AV37" s="137"/>
      <c r="AW37" s="137"/>
      <c r="AX37" s="128"/>
      <c r="AY37" s="128"/>
      <c r="AZ37" s="128"/>
      <c r="BA37" s="128"/>
    </row>
    <row r="38" spans="1:53" ht="18.75" customHeight="1">
      <c r="A38" s="684" t="s">
        <v>131</v>
      </c>
      <c r="B38" s="685"/>
      <c r="C38" s="650">
        <v>23</v>
      </c>
      <c r="D38" s="686"/>
      <c r="E38" s="686"/>
      <c r="F38" s="687"/>
      <c r="G38" s="670">
        <v>3</v>
      </c>
      <c r="H38" s="680"/>
      <c r="I38" s="681"/>
      <c r="J38" s="667" t="s">
        <v>314</v>
      </c>
      <c r="K38" s="680"/>
      <c r="L38" s="680"/>
      <c r="M38" s="681"/>
      <c r="N38" s="670">
        <v>11</v>
      </c>
      <c r="O38" s="680"/>
      <c r="P38" s="681"/>
      <c r="Q38" s="682">
        <v>2</v>
      </c>
      <c r="R38" s="640"/>
      <c r="S38" s="641"/>
      <c r="T38" s="670">
        <v>1</v>
      </c>
      <c r="U38" s="668"/>
      <c r="V38" s="669"/>
      <c r="W38" s="650">
        <f>C38+G38+J38+N38+Q38+T38</f>
        <v>43</v>
      </c>
      <c r="X38" s="651"/>
      <c r="Y38" s="666"/>
      <c r="Z38" s="135"/>
      <c r="AA38" s="725"/>
      <c r="AB38" s="726"/>
      <c r="AC38" s="726"/>
      <c r="AD38" s="726"/>
      <c r="AE38" s="726"/>
      <c r="AF38" s="726"/>
      <c r="AG38" s="726"/>
      <c r="AH38" s="727"/>
      <c r="AI38" s="727"/>
      <c r="AJ38" s="727"/>
      <c r="AK38" s="659"/>
      <c r="AL38" s="660"/>
      <c r="AM38" s="660"/>
      <c r="AN38" s="140"/>
      <c r="AO38" s="732"/>
      <c r="AP38" s="726"/>
      <c r="AQ38" s="726"/>
      <c r="AR38" s="726"/>
      <c r="AS38" s="683"/>
      <c r="AT38" s="665"/>
      <c r="AU38" s="665"/>
      <c r="AV38" s="665"/>
      <c r="AW38" s="665"/>
      <c r="AX38" s="683"/>
      <c r="AY38" s="683"/>
      <c r="AZ38" s="683"/>
      <c r="BA38" s="731"/>
    </row>
    <row r="39" spans="1:53" ht="18.75" customHeight="1">
      <c r="A39" s="671" t="s">
        <v>23</v>
      </c>
      <c r="B39" s="672"/>
      <c r="C39" s="673">
        <f>SUM(C34:F38)</f>
        <v>165</v>
      </c>
      <c r="D39" s="674"/>
      <c r="E39" s="674"/>
      <c r="F39" s="675"/>
      <c r="G39" s="653">
        <v>13</v>
      </c>
      <c r="H39" s="654"/>
      <c r="I39" s="655"/>
      <c r="J39" s="656">
        <v>13</v>
      </c>
      <c r="K39" s="657"/>
      <c r="L39" s="657"/>
      <c r="M39" s="658"/>
      <c r="N39" s="656">
        <v>11</v>
      </c>
      <c r="O39" s="676"/>
      <c r="P39" s="672"/>
      <c r="Q39" s="677">
        <v>2</v>
      </c>
      <c r="R39" s="678"/>
      <c r="S39" s="679"/>
      <c r="T39" s="656">
        <v>47</v>
      </c>
      <c r="U39" s="657"/>
      <c r="V39" s="658"/>
      <c r="W39" s="653">
        <f>C39+G39+N39+Q39+T39</f>
        <v>238</v>
      </c>
      <c r="X39" s="654"/>
      <c r="Y39" s="655"/>
      <c r="Z39" s="49"/>
      <c r="AA39" s="49"/>
      <c r="AB39" s="49"/>
      <c r="AC39" s="49"/>
      <c r="AD39" s="49"/>
      <c r="AE39" s="26"/>
      <c r="AF39" s="26"/>
      <c r="AG39" s="49"/>
      <c r="AH39" s="49"/>
      <c r="AI39" s="49"/>
      <c r="AJ39" s="49"/>
      <c r="AK39" s="26"/>
      <c r="AL39" s="26"/>
      <c r="AM39" s="49"/>
      <c r="AN39" s="49"/>
      <c r="AO39" s="49"/>
      <c r="AP39" s="49"/>
      <c r="AQ39" s="128"/>
      <c r="AR39" s="26"/>
      <c r="AS39" s="129"/>
      <c r="AT39" s="129"/>
      <c r="AU39" s="129"/>
      <c r="AV39" s="129"/>
      <c r="AW39" s="129"/>
      <c r="AX39" s="26"/>
      <c r="AY39" s="125"/>
      <c r="AZ39" s="125"/>
      <c r="BA39" s="125"/>
    </row>
    <row r="40" spans="9:53" ht="18.75">
      <c r="I40" s="3"/>
      <c r="J40" s="722"/>
      <c r="K40" s="722"/>
      <c r="L40" s="722"/>
      <c r="M40" s="722"/>
      <c r="N40" s="722"/>
      <c r="O40" s="3"/>
      <c r="P40" s="3"/>
      <c r="Q40" s="723"/>
      <c r="R40" s="723"/>
      <c r="S40" s="723"/>
      <c r="T40" s="723"/>
      <c r="U40" s="723"/>
      <c r="V40" s="723"/>
      <c r="W40" s="26"/>
      <c r="X40" s="26"/>
      <c r="Y40" s="723"/>
      <c r="Z40" s="723"/>
      <c r="AA40" s="723"/>
      <c r="AB40" s="723"/>
      <c r="AC40" s="723"/>
      <c r="AD40" s="723"/>
      <c r="AE40" s="26"/>
      <c r="AF40" s="26"/>
      <c r="AG40" s="723"/>
      <c r="AH40" s="723"/>
      <c r="AI40" s="723"/>
      <c r="AJ40" s="723"/>
      <c r="AK40" s="26"/>
      <c r="AL40" s="26"/>
      <c r="AM40" s="723"/>
      <c r="AN40" s="723"/>
      <c r="AO40" s="723"/>
      <c r="AP40" s="723"/>
      <c r="AQ40" s="724"/>
      <c r="AR40" s="26"/>
      <c r="AS40" s="723"/>
      <c r="AT40" s="723"/>
      <c r="AU40" s="723"/>
      <c r="AV40" s="723"/>
      <c r="AW40" s="723"/>
      <c r="AX40" s="26"/>
      <c r="AY40" s="723"/>
      <c r="AZ40" s="723"/>
      <c r="BA40" s="723"/>
    </row>
  </sheetData>
  <sheetProtection/>
  <mergeCells count="120">
    <mergeCell ref="AX38:BA38"/>
    <mergeCell ref="AO38:AR38"/>
    <mergeCell ref="T35:V35"/>
    <mergeCell ref="W34:Y34"/>
    <mergeCell ref="AN34:AR35"/>
    <mergeCell ref="T36:V36"/>
    <mergeCell ref="W35:Y35"/>
    <mergeCell ref="Q36:S36"/>
    <mergeCell ref="AY40:BA40"/>
    <mergeCell ref="AS40:AW40"/>
    <mergeCell ref="AA38:AG38"/>
    <mergeCell ref="AH38:AJ38"/>
    <mergeCell ref="P9:AN9"/>
    <mergeCell ref="P10:AN10"/>
    <mergeCell ref="P11:AN11"/>
    <mergeCell ref="A27:AZ27"/>
    <mergeCell ref="X19:AA19"/>
    <mergeCell ref="J40:N40"/>
    <mergeCell ref="Y40:AD40"/>
    <mergeCell ref="AG40:AJ40"/>
    <mergeCell ref="AM40:AQ40"/>
    <mergeCell ref="Q40:V40"/>
    <mergeCell ref="J34:M34"/>
    <mergeCell ref="W36:Y36"/>
    <mergeCell ref="J35:M35"/>
    <mergeCell ref="Q35:S35"/>
    <mergeCell ref="N35:P35"/>
    <mergeCell ref="A17:BA17"/>
    <mergeCell ref="A19:A20"/>
    <mergeCell ref="AS19:AW19"/>
    <mergeCell ref="A1:O1"/>
    <mergeCell ref="A3:O3"/>
    <mergeCell ref="AO4:BA5"/>
    <mergeCell ref="A7:O7"/>
    <mergeCell ref="A4:O4"/>
    <mergeCell ref="A6:O6"/>
    <mergeCell ref="AO6:AZ6"/>
    <mergeCell ref="A2:O2"/>
    <mergeCell ref="AO7:BA8"/>
    <mergeCell ref="F19:I19"/>
    <mergeCell ref="AO19:AR19"/>
    <mergeCell ref="AX19:BA19"/>
    <mergeCell ref="P14:AN14"/>
    <mergeCell ref="AJ19:AN19"/>
    <mergeCell ref="P15:AN15"/>
    <mergeCell ref="B19:E19"/>
    <mergeCell ref="AF19:AI19"/>
    <mergeCell ref="AO1:BA1"/>
    <mergeCell ref="AO2:BA2"/>
    <mergeCell ref="P6:AN6"/>
    <mergeCell ref="P7:AN7"/>
    <mergeCell ref="AO3:BA3"/>
    <mergeCell ref="J19:M19"/>
    <mergeCell ref="N19:R19"/>
    <mergeCell ref="S19:W19"/>
    <mergeCell ref="AB19:AE19"/>
    <mergeCell ref="P2:AN2"/>
    <mergeCell ref="N31:P33"/>
    <mergeCell ref="N34:P34"/>
    <mergeCell ref="G34:I34"/>
    <mergeCell ref="P1:AN1"/>
    <mergeCell ref="P4:AN4"/>
    <mergeCell ref="P8:AN8"/>
    <mergeCell ref="P5:AN5"/>
    <mergeCell ref="P12:AN12"/>
    <mergeCell ref="P13:AN13"/>
    <mergeCell ref="P3:AN3"/>
    <mergeCell ref="J36:M36"/>
    <mergeCell ref="A35:B35"/>
    <mergeCell ref="A34:B34"/>
    <mergeCell ref="C34:F34"/>
    <mergeCell ref="A31:B33"/>
    <mergeCell ref="C31:F33"/>
    <mergeCell ref="G31:I33"/>
    <mergeCell ref="J31:M33"/>
    <mergeCell ref="N36:P36"/>
    <mergeCell ref="A37:B37"/>
    <mergeCell ref="C37:F37"/>
    <mergeCell ref="G37:I37"/>
    <mergeCell ref="J37:M37"/>
    <mergeCell ref="C35:F35"/>
    <mergeCell ref="G35:I35"/>
    <mergeCell ref="A36:B36"/>
    <mergeCell ref="C36:F36"/>
    <mergeCell ref="G36:I36"/>
    <mergeCell ref="N38:P38"/>
    <mergeCell ref="Q38:S38"/>
    <mergeCell ref="N37:P37"/>
    <mergeCell ref="Q37:S37"/>
    <mergeCell ref="AS38:AW38"/>
    <mergeCell ref="A38:B38"/>
    <mergeCell ref="C38:F38"/>
    <mergeCell ref="G38:I38"/>
    <mergeCell ref="J38:M38"/>
    <mergeCell ref="W38:Y38"/>
    <mergeCell ref="A39:B39"/>
    <mergeCell ref="C39:F39"/>
    <mergeCell ref="G39:I39"/>
    <mergeCell ref="J39:M39"/>
    <mergeCell ref="N39:P39"/>
    <mergeCell ref="Q39:S39"/>
    <mergeCell ref="W39:Y39"/>
    <mergeCell ref="T39:V39"/>
    <mergeCell ref="AK38:AM38"/>
    <mergeCell ref="AA37:AG37"/>
    <mergeCell ref="AH37:AJ37"/>
    <mergeCell ref="AK37:AM37"/>
    <mergeCell ref="W37:Y37"/>
    <mergeCell ref="T37:V37"/>
    <mergeCell ref="T38:V38"/>
    <mergeCell ref="AA31:AG33"/>
    <mergeCell ref="AH31:AM33"/>
    <mergeCell ref="Q31:S33"/>
    <mergeCell ref="AN31:AR33"/>
    <mergeCell ref="AA34:AG35"/>
    <mergeCell ref="AH34:AM35"/>
    <mergeCell ref="Q34:S34"/>
    <mergeCell ref="T31:V33"/>
    <mergeCell ref="W31:Y33"/>
    <mergeCell ref="T34:V3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zoomScaleNormal="75" zoomScaleSheetLayoutView="100" zoomScalePageLayoutView="0" workbookViewId="0" topLeftCell="A10">
      <selection activeCell="C4" sqref="C4:C9"/>
    </sheetView>
  </sheetViews>
  <sheetFormatPr defaultColWidth="9.00390625" defaultRowHeight="12.75"/>
  <cols>
    <col min="1" max="1" width="9.125" style="7" customWidth="1"/>
    <col min="2" max="2" width="13.125" style="7" bestFit="1" customWidth="1"/>
    <col min="3" max="3" width="15.625" style="7" bestFit="1" customWidth="1"/>
    <col min="4" max="4" width="16.25390625" style="7" customWidth="1"/>
    <col min="5" max="5" width="15.625" style="7" customWidth="1"/>
    <col min="6" max="6" width="12.625" style="7" customWidth="1"/>
    <col min="7" max="7" width="14.125" style="7" customWidth="1"/>
    <col min="8" max="8" width="13.75390625" style="7" customWidth="1"/>
    <col min="9" max="9" width="12.75390625" style="7" customWidth="1"/>
    <col min="10" max="10" width="12.875" style="7" customWidth="1"/>
    <col min="11" max="11" width="0.12890625" style="7" customWidth="1"/>
    <col min="12" max="12" width="0.2421875" style="7" hidden="1" customWidth="1"/>
    <col min="13" max="13" width="11.00390625" style="7" hidden="1" customWidth="1"/>
    <col min="14" max="16384" width="9.125" style="7" customWidth="1"/>
  </cols>
  <sheetData>
    <row r="2" spans="1:12" s="5" customFormat="1" ht="18.75">
      <c r="A2" s="26"/>
      <c r="B2" s="734" t="s">
        <v>101</v>
      </c>
      <c r="C2" s="734"/>
      <c r="D2" s="734"/>
      <c r="E2" s="734"/>
      <c r="F2" s="734"/>
      <c r="G2" s="734"/>
      <c r="H2" s="734"/>
      <c r="I2" s="734"/>
      <c r="J2" s="734"/>
      <c r="K2" s="734"/>
      <c r="L2" s="734"/>
    </row>
    <row r="3" spans="2:10" s="5" customFormat="1" ht="75">
      <c r="B3" s="8" t="s">
        <v>12</v>
      </c>
      <c r="C3" s="8" t="s">
        <v>14</v>
      </c>
      <c r="D3" s="8" t="s">
        <v>61</v>
      </c>
      <c r="E3" s="8" t="s">
        <v>17</v>
      </c>
      <c r="F3" s="8" t="s">
        <v>19</v>
      </c>
      <c r="G3" s="8" t="s">
        <v>103</v>
      </c>
      <c r="H3" s="8" t="s">
        <v>21</v>
      </c>
      <c r="I3" s="8" t="s">
        <v>15</v>
      </c>
      <c r="J3" s="9" t="s">
        <v>102</v>
      </c>
    </row>
    <row r="4" spans="2:10" s="5" customFormat="1" ht="18.75">
      <c r="B4" s="8">
        <v>1</v>
      </c>
      <c r="C4" s="8">
        <v>37</v>
      </c>
      <c r="D4" s="8">
        <v>2</v>
      </c>
      <c r="E4" s="8">
        <v>2</v>
      </c>
      <c r="F4" s="9"/>
      <c r="G4" s="9"/>
      <c r="H4" s="8"/>
      <c r="I4" s="8">
        <v>8</v>
      </c>
      <c r="J4" s="9">
        <v>49</v>
      </c>
    </row>
    <row r="5" spans="2:10" s="5" customFormat="1" ht="18.75">
      <c r="B5" s="8">
        <v>2</v>
      </c>
      <c r="C5" s="8">
        <v>37</v>
      </c>
      <c r="D5" s="8">
        <v>2</v>
      </c>
      <c r="E5" s="8">
        <v>2</v>
      </c>
      <c r="F5" s="9"/>
      <c r="G5" s="9"/>
      <c r="H5" s="8"/>
      <c r="I5" s="8">
        <v>11</v>
      </c>
      <c r="J5" s="9">
        <v>52</v>
      </c>
    </row>
    <row r="6" spans="2:10" s="5" customFormat="1" ht="18.75">
      <c r="B6" s="6">
        <v>3</v>
      </c>
      <c r="C6" s="56">
        <v>36.5</v>
      </c>
      <c r="D6" s="27">
        <v>3</v>
      </c>
      <c r="E6" s="27">
        <v>3</v>
      </c>
      <c r="F6" s="27"/>
      <c r="G6" s="27"/>
      <c r="H6" s="27"/>
      <c r="I6" s="56">
        <v>9.5</v>
      </c>
      <c r="J6" s="27">
        <v>52</v>
      </c>
    </row>
    <row r="7" spans="2:10" s="5" customFormat="1" ht="18.75">
      <c r="B7" s="6">
        <v>4</v>
      </c>
      <c r="C7" s="56">
        <v>36.5</v>
      </c>
      <c r="D7" s="27">
        <v>3</v>
      </c>
      <c r="E7" s="27">
        <v>3</v>
      </c>
      <c r="F7" s="27"/>
      <c r="G7" s="27"/>
      <c r="H7" s="27"/>
      <c r="I7" s="56">
        <v>9.5</v>
      </c>
      <c r="J7" s="27">
        <v>52</v>
      </c>
    </row>
    <row r="8" spans="2:10" s="5" customFormat="1" ht="18.75">
      <c r="B8" s="6">
        <v>5</v>
      </c>
      <c r="C8" s="56">
        <v>23.5</v>
      </c>
      <c r="D8" s="27">
        <v>3</v>
      </c>
      <c r="E8" s="27">
        <v>3</v>
      </c>
      <c r="F8" s="27">
        <v>3</v>
      </c>
      <c r="G8" s="27">
        <v>9</v>
      </c>
      <c r="H8" s="27">
        <v>2</v>
      </c>
      <c r="I8" s="56">
        <v>3.5</v>
      </c>
      <c r="J8" s="27">
        <v>47</v>
      </c>
    </row>
    <row r="9" spans="2:10" s="5" customFormat="1" ht="18.75">
      <c r="B9" s="6" t="s">
        <v>23</v>
      </c>
      <c r="C9" s="56">
        <f>SUM(C4:C8)</f>
        <v>170.5</v>
      </c>
      <c r="D9" s="27">
        <f>SUM(D4:D8)</f>
        <v>13</v>
      </c>
      <c r="E9" s="27">
        <v>13</v>
      </c>
      <c r="F9" s="27">
        <v>3</v>
      </c>
      <c r="G9" s="27">
        <f>SUM(G4:G8)</f>
        <v>9</v>
      </c>
      <c r="H9" s="27">
        <f>SUM(H4:H8)</f>
        <v>2</v>
      </c>
      <c r="I9" s="56">
        <f>SUM(I4:I8)</f>
        <v>41.5</v>
      </c>
      <c r="J9" s="27">
        <f>SUM(J4:J8)</f>
        <v>252</v>
      </c>
    </row>
    <row r="10" spans="2:12" s="5" customFormat="1" ht="18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s="5" customFormat="1" ht="18.75">
      <c r="B11" s="10"/>
      <c r="C11" s="734" t="s">
        <v>104</v>
      </c>
      <c r="D11" s="739"/>
      <c r="E11" s="11"/>
      <c r="F11" s="11"/>
      <c r="G11" s="734" t="s">
        <v>105</v>
      </c>
      <c r="H11" s="739"/>
      <c r="I11" s="739"/>
      <c r="J11" s="739"/>
      <c r="K11" s="11"/>
      <c r="L11" s="11"/>
    </row>
    <row r="12" spans="2:12" s="5" customFormat="1" ht="111" customHeight="1">
      <c r="B12" s="735" t="s">
        <v>106</v>
      </c>
      <c r="C12" s="736"/>
      <c r="D12" s="120" t="s">
        <v>69</v>
      </c>
      <c r="E12" s="120" t="s">
        <v>108</v>
      </c>
      <c r="F12" s="119"/>
      <c r="G12" s="740" t="s">
        <v>109</v>
      </c>
      <c r="H12" s="679"/>
      <c r="I12" s="118" t="s">
        <v>110</v>
      </c>
      <c r="J12" s="120" t="s">
        <v>69</v>
      </c>
      <c r="K12" s="11"/>
      <c r="L12" s="11"/>
    </row>
    <row r="13" spans="2:12" s="5" customFormat="1" ht="32.25">
      <c r="B13" s="737" t="s">
        <v>107</v>
      </c>
      <c r="C13" s="738"/>
      <c r="D13" s="2">
        <v>15</v>
      </c>
      <c r="E13" s="2">
        <v>3</v>
      </c>
      <c r="F13" s="11"/>
      <c r="G13" s="741" t="s">
        <v>112</v>
      </c>
      <c r="H13" s="742"/>
      <c r="I13" s="121" t="s">
        <v>111</v>
      </c>
      <c r="J13" s="2">
        <v>15</v>
      </c>
      <c r="K13" s="11"/>
      <c r="L13" s="11"/>
    </row>
    <row r="14" spans="2:12" s="5" customFormat="1" ht="18.7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5" customFormat="1" ht="18.7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33" customHeight="1">
      <c r="A16" s="49"/>
      <c r="B16" s="31"/>
      <c r="C16" s="31"/>
      <c r="D16" s="31"/>
      <c r="E16" s="31"/>
      <c r="F16" s="28"/>
      <c r="G16" s="28"/>
      <c r="H16" s="23"/>
      <c r="I16" s="31"/>
      <c r="J16" s="31"/>
      <c r="K16" s="31"/>
      <c r="L16" s="28"/>
      <c r="M16" s="9"/>
    </row>
    <row r="17" spans="1:13" s="5" customFormat="1" ht="37.5" customHeight="1">
      <c r="A17" s="3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8"/>
    </row>
    <row r="18" spans="1:13" s="5" customFormat="1" ht="18.75">
      <c r="A18" s="26"/>
      <c r="B18" s="32"/>
      <c r="C18" s="32"/>
      <c r="D18" s="32"/>
      <c r="E18" s="32"/>
      <c r="F18" s="32"/>
      <c r="G18" s="32"/>
      <c r="H18" s="32"/>
      <c r="I18" s="10"/>
      <c r="J18" s="10"/>
      <c r="K18" s="26"/>
      <c r="L18" s="26"/>
      <c r="M18" s="26"/>
    </row>
    <row r="19" spans="1:13" s="5" customFormat="1" ht="18.75">
      <c r="A19" s="32"/>
      <c r="B19" s="32"/>
      <c r="C19" s="32"/>
      <c r="D19" s="32"/>
      <c r="E19" s="32"/>
      <c r="F19" s="32"/>
      <c r="G19" s="32"/>
      <c r="H19" s="32"/>
      <c r="I19" s="10"/>
      <c r="J19" s="10"/>
      <c r="K19" s="26"/>
      <c r="L19" s="26"/>
      <c r="M19" s="26"/>
    </row>
    <row r="20" spans="1:13" s="5" customFormat="1" ht="18.75">
      <c r="A20" s="32"/>
      <c r="B20" s="32"/>
      <c r="C20" s="32"/>
      <c r="D20" s="32"/>
      <c r="E20" s="32"/>
      <c r="F20" s="32"/>
      <c r="G20" s="32"/>
      <c r="H20" s="32"/>
      <c r="I20" s="29"/>
      <c r="J20" s="10"/>
      <c r="K20" s="26"/>
      <c r="L20" s="26"/>
      <c r="M20" s="26"/>
    </row>
    <row r="21" spans="1:13" s="5" customFormat="1" ht="18.75">
      <c r="A21" s="32"/>
      <c r="B21" s="32"/>
      <c r="C21" s="32"/>
      <c r="D21" s="32"/>
      <c r="E21" s="32"/>
      <c r="F21" s="32"/>
      <c r="G21" s="32"/>
      <c r="H21" s="32"/>
      <c r="I21" s="29"/>
      <c r="J21" s="10"/>
      <c r="K21" s="26"/>
      <c r="L21" s="26"/>
      <c r="M21" s="26"/>
    </row>
    <row r="22" spans="1:13" s="5" customFormat="1" ht="18.75">
      <c r="A22" s="32"/>
      <c r="B22" s="32"/>
      <c r="C22" s="32"/>
      <c r="D22" s="32"/>
      <c r="E22" s="32"/>
      <c r="F22" s="32"/>
      <c r="G22" s="32"/>
      <c r="H22" s="32"/>
      <c r="I22" s="29"/>
      <c r="J22" s="10"/>
      <c r="K22" s="26"/>
      <c r="L22" s="26"/>
      <c r="M22" s="26"/>
    </row>
    <row r="23" spans="1:13" s="5" customFormat="1" ht="18.75">
      <c r="A23" s="3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6"/>
    </row>
    <row r="24" spans="1:13" ht="18.75">
      <c r="A24" s="3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0"/>
      <c r="M24" s="30"/>
    </row>
    <row r="25" spans="1:13" ht="18.75">
      <c r="A25" s="33"/>
      <c r="M25" s="30"/>
    </row>
  </sheetData>
  <sheetProtection/>
  <mergeCells count="7">
    <mergeCell ref="B2:L2"/>
    <mergeCell ref="B12:C12"/>
    <mergeCell ref="B13:C13"/>
    <mergeCell ref="C11:D11"/>
    <mergeCell ref="G11:J11"/>
    <mergeCell ref="G12:H12"/>
    <mergeCell ref="G13:H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7"/>
  <sheetViews>
    <sheetView tabSelected="1" view="pageBreakPreview" zoomScale="80" zoomScaleNormal="50" zoomScaleSheetLayoutView="80" zoomScalePageLayoutView="0" workbookViewId="0" topLeftCell="A1">
      <pane ySplit="8" topLeftCell="A75" activePane="bottomLeft" state="frozen"/>
      <selection pane="topLeft" activeCell="A1" sqref="A1"/>
      <selection pane="bottomLeft" activeCell="A47" sqref="A47:IV47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2" width="9.125" style="507" customWidth="1"/>
    <col min="33" max="34" width="0" style="507" hidden="1" customWidth="1"/>
    <col min="35" max="36" width="9.125" style="507" customWidth="1"/>
    <col min="37" max="16384" width="9.125" style="13" customWidth="1"/>
  </cols>
  <sheetData>
    <row r="1" spans="1:36" s="38" customFormat="1" ht="15.75">
      <c r="A1" s="772" t="s">
        <v>323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57"/>
      <c r="Z1" s="757"/>
      <c r="AA1" s="757"/>
      <c r="AB1" s="757"/>
      <c r="AF1" s="498"/>
      <c r="AG1" s="498"/>
      <c r="AH1" s="498"/>
      <c r="AI1" s="498"/>
      <c r="AJ1" s="498"/>
    </row>
    <row r="2" spans="1:36" s="38" customFormat="1" ht="18.75" customHeight="1">
      <c r="A2" s="761" t="s">
        <v>24</v>
      </c>
      <c r="B2" s="782" t="s">
        <v>126</v>
      </c>
      <c r="C2" s="783" t="s">
        <v>263</v>
      </c>
      <c r="D2" s="784"/>
      <c r="E2" s="785"/>
      <c r="F2" s="786"/>
      <c r="G2" s="778" t="s">
        <v>125</v>
      </c>
      <c r="H2" s="782" t="s">
        <v>113</v>
      </c>
      <c r="I2" s="782"/>
      <c r="J2" s="782"/>
      <c r="K2" s="782"/>
      <c r="L2" s="782"/>
      <c r="M2" s="782"/>
      <c r="N2" s="754" t="s">
        <v>262</v>
      </c>
      <c r="O2" s="754"/>
      <c r="P2" s="754"/>
      <c r="Q2" s="754"/>
      <c r="R2" s="754"/>
      <c r="S2" s="754"/>
      <c r="T2" s="754"/>
      <c r="U2" s="754"/>
      <c r="V2" s="754"/>
      <c r="W2" s="754"/>
      <c r="X2" s="754"/>
      <c r="Y2" s="754"/>
      <c r="Z2" s="754"/>
      <c r="AA2" s="754"/>
      <c r="AB2" s="754"/>
      <c r="AC2" s="754"/>
      <c r="AD2" s="754"/>
      <c r="AE2" s="755"/>
      <c r="AF2" s="498"/>
      <c r="AG2" s="498"/>
      <c r="AH2" s="498"/>
      <c r="AI2" s="498"/>
      <c r="AJ2" s="498"/>
    </row>
    <row r="3" spans="1:36" s="38" customFormat="1" ht="24.75" customHeight="1">
      <c r="A3" s="761"/>
      <c r="B3" s="782"/>
      <c r="C3" s="787"/>
      <c r="D3" s="788"/>
      <c r="E3" s="789"/>
      <c r="F3" s="790"/>
      <c r="G3" s="774"/>
      <c r="H3" s="777" t="s">
        <v>117</v>
      </c>
      <c r="I3" s="747" t="s">
        <v>118</v>
      </c>
      <c r="J3" s="747"/>
      <c r="K3" s="747"/>
      <c r="L3" s="747"/>
      <c r="M3" s="777" t="s">
        <v>114</v>
      </c>
      <c r="N3" s="754"/>
      <c r="O3" s="754"/>
      <c r="P3" s="754"/>
      <c r="Q3" s="754"/>
      <c r="R3" s="754"/>
      <c r="S3" s="754"/>
      <c r="T3" s="754"/>
      <c r="U3" s="754"/>
      <c r="V3" s="754"/>
      <c r="W3" s="754"/>
      <c r="X3" s="754"/>
      <c r="Y3" s="754"/>
      <c r="Z3" s="754"/>
      <c r="AA3" s="754"/>
      <c r="AB3" s="754"/>
      <c r="AC3" s="754"/>
      <c r="AD3" s="754"/>
      <c r="AE3" s="755"/>
      <c r="AF3" s="498">
        <v>1</v>
      </c>
      <c r="AG3" s="498"/>
      <c r="AH3" s="498"/>
      <c r="AI3" s="498"/>
      <c r="AJ3" s="498"/>
    </row>
    <row r="4" spans="1:36" s="38" customFormat="1" ht="18" customHeight="1">
      <c r="A4" s="761"/>
      <c r="B4" s="782"/>
      <c r="C4" s="777" t="s">
        <v>25</v>
      </c>
      <c r="D4" s="777" t="s">
        <v>26</v>
      </c>
      <c r="E4" s="791" t="s">
        <v>119</v>
      </c>
      <c r="F4" s="792"/>
      <c r="G4" s="774"/>
      <c r="H4" s="777"/>
      <c r="I4" s="777" t="s">
        <v>115</v>
      </c>
      <c r="J4" s="779" t="s">
        <v>116</v>
      </c>
      <c r="K4" s="780"/>
      <c r="L4" s="781"/>
      <c r="M4" s="777"/>
      <c r="N4" s="747" t="s">
        <v>27</v>
      </c>
      <c r="O4" s="747"/>
      <c r="P4" s="747"/>
      <c r="Q4" s="747" t="s">
        <v>28</v>
      </c>
      <c r="R4" s="747"/>
      <c r="S4" s="747"/>
      <c r="T4" s="747" t="s">
        <v>29</v>
      </c>
      <c r="U4" s="747"/>
      <c r="V4" s="747"/>
      <c r="W4" s="747" t="s">
        <v>30</v>
      </c>
      <c r="X4" s="747"/>
      <c r="Y4" s="747"/>
      <c r="Z4" s="747" t="s">
        <v>31</v>
      </c>
      <c r="AA4" s="747"/>
      <c r="AB4" s="747"/>
      <c r="AC4" s="39"/>
      <c r="AD4" s="39"/>
      <c r="AE4" s="255"/>
      <c r="AF4" s="498">
        <v>2</v>
      </c>
      <c r="AG4" s="498"/>
      <c r="AH4" s="498"/>
      <c r="AI4" s="498"/>
      <c r="AJ4" s="498"/>
    </row>
    <row r="5" spans="1:36" s="38" customFormat="1" ht="18.75">
      <c r="A5" s="761"/>
      <c r="B5" s="782"/>
      <c r="C5" s="777"/>
      <c r="D5" s="777"/>
      <c r="E5" s="774" t="s">
        <v>120</v>
      </c>
      <c r="F5" s="774" t="s">
        <v>121</v>
      </c>
      <c r="G5" s="774"/>
      <c r="H5" s="777"/>
      <c r="I5" s="777"/>
      <c r="J5" s="774" t="s">
        <v>65</v>
      </c>
      <c r="K5" s="855" t="s">
        <v>66</v>
      </c>
      <c r="L5" s="763" t="s">
        <v>67</v>
      </c>
      <c r="M5" s="777"/>
      <c r="N5" s="807" t="s">
        <v>265</v>
      </c>
      <c r="O5" s="808"/>
      <c r="P5" s="809"/>
      <c r="Q5" s="809"/>
      <c r="R5" s="809"/>
      <c r="S5" s="809"/>
      <c r="T5" s="809"/>
      <c r="U5" s="809"/>
      <c r="V5" s="809"/>
      <c r="W5" s="809"/>
      <c r="X5" s="809"/>
      <c r="Y5" s="809"/>
      <c r="Z5" s="809"/>
      <c r="AA5" s="809"/>
      <c r="AB5" s="810"/>
      <c r="AE5" s="256"/>
      <c r="AF5" s="498">
        <v>3</v>
      </c>
      <c r="AG5" s="498"/>
      <c r="AH5" s="498"/>
      <c r="AI5" s="498"/>
      <c r="AJ5" s="498"/>
    </row>
    <row r="6" spans="1:36" s="38" customFormat="1" ht="15.75">
      <c r="A6" s="761"/>
      <c r="B6" s="782"/>
      <c r="C6" s="777"/>
      <c r="D6" s="777"/>
      <c r="E6" s="775"/>
      <c r="F6" s="775"/>
      <c r="G6" s="774"/>
      <c r="H6" s="777"/>
      <c r="I6" s="777"/>
      <c r="J6" s="764"/>
      <c r="K6" s="764"/>
      <c r="L6" s="764"/>
      <c r="M6" s="777"/>
      <c r="N6" s="172">
        <v>1</v>
      </c>
      <c r="O6" s="768">
        <v>2</v>
      </c>
      <c r="P6" s="769"/>
      <c r="Q6" s="172">
        <v>3</v>
      </c>
      <c r="R6" s="768">
        <v>4</v>
      </c>
      <c r="S6" s="769"/>
      <c r="T6" s="172">
        <v>5</v>
      </c>
      <c r="U6" s="768">
        <v>6</v>
      </c>
      <c r="V6" s="769"/>
      <c r="W6" s="172">
        <v>7</v>
      </c>
      <c r="X6" s="768">
        <v>8</v>
      </c>
      <c r="Y6" s="769"/>
      <c r="Z6" s="172">
        <v>9</v>
      </c>
      <c r="AA6" s="172" t="s">
        <v>252</v>
      </c>
      <c r="AB6" s="172" t="s">
        <v>253</v>
      </c>
      <c r="AE6" s="256"/>
      <c r="AF6" s="498">
        <v>4</v>
      </c>
      <c r="AG6" s="498"/>
      <c r="AH6" s="498"/>
      <c r="AI6" s="498"/>
      <c r="AJ6" s="498"/>
    </row>
    <row r="7" spans="1:36" s="38" customFormat="1" ht="42" customHeight="1" thickBot="1">
      <c r="A7" s="762"/>
      <c r="B7" s="806"/>
      <c r="C7" s="778"/>
      <c r="D7" s="778"/>
      <c r="E7" s="776"/>
      <c r="F7" s="776"/>
      <c r="G7" s="774"/>
      <c r="H7" s="778"/>
      <c r="I7" s="778"/>
      <c r="J7" s="765"/>
      <c r="K7" s="765"/>
      <c r="L7" s="765"/>
      <c r="M7" s="778"/>
      <c r="N7" s="34"/>
      <c r="O7" s="802"/>
      <c r="P7" s="803"/>
      <c r="Q7" s="34"/>
      <c r="R7" s="802"/>
      <c r="S7" s="803"/>
      <c r="T7" s="34"/>
      <c r="U7" s="802"/>
      <c r="V7" s="803"/>
      <c r="W7" s="34"/>
      <c r="X7" s="802"/>
      <c r="Y7" s="803"/>
      <c r="Z7" s="34"/>
      <c r="AA7" s="34"/>
      <c r="AB7" s="34"/>
      <c r="AE7" s="256"/>
      <c r="AF7" s="498">
        <v>5</v>
      </c>
      <c r="AG7" s="498"/>
      <c r="AH7" s="498"/>
      <c r="AI7" s="498"/>
      <c r="AJ7" s="498"/>
    </row>
    <row r="8" spans="1:36" s="38" customFormat="1" ht="16.5" thickBot="1">
      <c r="A8" s="35">
        <v>1</v>
      </c>
      <c r="B8" s="36" t="s">
        <v>142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766"/>
      <c r="P8" s="767"/>
      <c r="Q8" s="37"/>
      <c r="R8" s="766"/>
      <c r="S8" s="767"/>
      <c r="T8" s="37"/>
      <c r="U8" s="766"/>
      <c r="V8" s="767"/>
      <c r="W8" s="37"/>
      <c r="X8" s="766"/>
      <c r="Y8" s="767"/>
      <c r="Z8" s="37"/>
      <c r="AA8" s="37"/>
      <c r="AB8" s="37"/>
      <c r="AE8" s="256"/>
      <c r="AF8" s="498"/>
      <c r="AG8" s="498"/>
      <c r="AH8" s="498"/>
      <c r="AI8" s="498"/>
      <c r="AJ8" s="498"/>
    </row>
    <row r="9" spans="1:36" s="38" customFormat="1" ht="19.5" thickBot="1">
      <c r="A9" s="848" t="s">
        <v>324</v>
      </c>
      <c r="B9" s="849"/>
      <c r="C9" s="849"/>
      <c r="D9" s="849"/>
      <c r="E9" s="849"/>
      <c r="F9" s="849"/>
      <c r="G9" s="849"/>
      <c r="H9" s="849"/>
      <c r="I9" s="849"/>
      <c r="J9" s="849"/>
      <c r="K9" s="849"/>
      <c r="L9" s="849"/>
      <c r="M9" s="849"/>
      <c r="N9" s="849"/>
      <c r="O9" s="849"/>
      <c r="P9" s="849"/>
      <c r="Q9" s="849"/>
      <c r="R9" s="849"/>
      <c r="S9" s="849"/>
      <c r="T9" s="849"/>
      <c r="U9" s="849"/>
      <c r="V9" s="849"/>
      <c r="W9" s="849"/>
      <c r="X9" s="849"/>
      <c r="Y9" s="849"/>
      <c r="Z9" s="849"/>
      <c r="AA9" s="849"/>
      <c r="AB9" s="850"/>
      <c r="AE9" s="256"/>
      <c r="AF9" s="498"/>
      <c r="AG9" s="498"/>
      <c r="AH9" s="498"/>
      <c r="AI9" s="498"/>
      <c r="AJ9" s="498"/>
    </row>
    <row r="10" spans="1:36" s="38" customFormat="1" ht="16.5" thickBot="1">
      <c r="A10" s="826" t="s">
        <v>325</v>
      </c>
      <c r="B10" s="827"/>
      <c r="C10" s="827"/>
      <c r="D10" s="827"/>
      <c r="E10" s="827"/>
      <c r="F10" s="827"/>
      <c r="G10" s="827"/>
      <c r="H10" s="827"/>
      <c r="I10" s="827"/>
      <c r="J10" s="827"/>
      <c r="K10" s="827"/>
      <c r="L10" s="827"/>
      <c r="M10" s="827"/>
      <c r="N10" s="827"/>
      <c r="O10" s="827"/>
      <c r="P10" s="827"/>
      <c r="Q10" s="827"/>
      <c r="R10" s="827"/>
      <c r="S10" s="827"/>
      <c r="T10" s="827"/>
      <c r="U10" s="827"/>
      <c r="V10" s="827"/>
      <c r="W10" s="827"/>
      <c r="X10" s="827"/>
      <c r="Y10" s="828"/>
      <c r="Z10" s="828"/>
      <c r="AA10" s="828"/>
      <c r="AB10" s="829"/>
      <c r="AE10" s="256"/>
      <c r="AF10" s="498"/>
      <c r="AG10" s="498"/>
      <c r="AH10" s="498"/>
      <c r="AI10" s="498"/>
      <c r="AJ10" s="498"/>
    </row>
    <row r="11" spans="1:36" s="38" customFormat="1" ht="31.5">
      <c r="A11" s="511" t="s">
        <v>143</v>
      </c>
      <c r="B11" s="512" t="s">
        <v>322</v>
      </c>
      <c r="C11" s="513"/>
      <c r="D11" s="514"/>
      <c r="E11" s="514"/>
      <c r="F11" s="515"/>
      <c r="G11" s="516">
        <f>H11/30</f>
        <v>6.5</v>
      </c>
      <c r="H11" s="513">
        <v>195</v>
      </c>
      <c r="I11" s="514"/>
      <c r="J11" s="513"/>
      <c r="K11" s="513"/>
      <c r="L11" s="517"/>
      <c r="M11" s="517"/>
      <c r="N11" s="514"/>
      <c r="O11" s="836"/>
      <c r="P11" s="837"/>
      <c r="Q11" s="514"/>
      <c r="R11" s="836"/>
      <c r="S11" s="837"/>
      <c r="T11" s="514"/>
      <c r="U11" s="836"/>
      <c r="V11" s="837"/>
      <c r="W11" s="518"/>
      <c r="X11" s="851"/>
      <c r="Y11" s="852"/>
      <c r="Z11" s="519"/>
      <c r="AA11" s="519"/>
      <c r="AB11" s="519"/>
      <c r="AE11" s="256"/>
      <c r="AF11" s="498"/>
      <c r="AG11" s="498"/>
      <c r="AH11" s="498"/>
      <c r="AI11" s="498"/>
      <c r="AJ11" s="498"/>
    </row>
    <row r="12" spans="1:36" s="38" customFormat="1" ht="31.5">
      <c r="A12" s="215" t="s">
        <v>145</v>
      </c>
      <c r="B12" s="467" t="s">
        <v>37</v>
      </c>
      <c r="C12" s="218"/>
      <c r="D12" s="267">
        <v>3</v>
      </c>
      <c r="E12" s="220"/>
      <c r="F12" s="510"/>
      <c r="G12" s="230">
        <v>3</v>
      </c>
      <c r="H12" s="218">
        <f aca="true" t="shared" si="0" ref="H12:H18">G12*30</f>
        <v>90</v>
      </c>
      <c r="I12" s="218">
        <v>4</v>
      </c>
      <c r="J12" s="218"/>
      <c r="K12" s="218"/>
      <c r="L12" s="220" t="s">
        <v>133</v>
      </c>
      <c r="M12" s="267">
        <f aca="true" t="shared" si="1" ref="M12:M23">H12-I12</f>
        <v>86</v>
      </c>
      <c r="N12" s="39"/>
      <c r="O12" s="747"/>
      <c r="P12" s="747"/>
      <c r="Q12" s="220" t="s">
        <v>133</v>
      </c>
      <c r="R12" s="770"/>
      <c r="S12" s="771"/>
      <c r="T12" s="220"/>
      <c r="U12" s="770"/>
      <c r="V12" s="771"/>
      <c r="W12" s="197"/>
      <c r="X12" s="745"/>
      <c r="Y12" s="746"/>
      <c r="Z12" s="39"/>
      <c r="AA12" s="39"/>
      <c r="AB12" s="39"/>
      <c r="AE12" s="256"/>
      <c r="AF12" s="498">
        <v>2</v>
      </c>
      <c r="AG12" s="498"/>
      <c r="AH12" s="498"/>
      <c r="AI12" s="498" t="s">
        <v>302</v>
      </c>
      <c r="AJ12" s="499">
        <f>SUMIF(AF$11:AF$23,AF$3,G$11:G$23)</f>
        <v>0</v>
      </c>
    </row>
    <row r="13" spans="1:36" s="38" customFormat="1" ht="31.5">
      <c r="A13" s="215" t="s">
        <v>146</v>
      </c>
      <c r="B13" s="467" t="s">
        <v>37</v>
      </c>
      <c r="C13" s="218">
        <v>4</v>
      </c>
      <c r="D13" s="209"/>
      <c r="E13" s="209"/>
      <c r="F13" s="520"/>
      <c r="G13" s="230">
        <v>3.5</v>
      </c>
      <c r="H13" s="218">
        <f t="shared" si="0"/>
        <v>105</v>
      </c>
      <c r="I13" s="203">
        <v>4</v>
      </c>
      <c r="J13" s="203"/>
      <c r="K13" s="203"/>
      <c r="L13" s="209" t="s">
        <v>133</v>
      </c>
      <c r="M13" s="208">
        <f t="shared" si="1"/>
        <v>101</v>
      </c>
      <c r="N13" s="39"/>
      <c r="O13" s="747"/>
      <c r="P13" s="747"/>
      <c r="Q13" s="209"/>
      <c r="R13" s="856" t="s">
        <v>133</v>
      </c>
      <c r="S13" s="857"/>
      <c r="T13" s="220"/>
      <c r="U13" s="770"/>
      <c r="V13" s="771"/>
      <c r="W13" s="197"/>
      <c r="X13" s="745"/>
      <c r="Y13" s="746"/>
      <c r="Z13" s="39"/>
      <c r="AA13" s="39"/>
      <c r="AB13" s="39"/>
      <c r="AE13" s="256"/>
      <c r="AF13" s="498">
        <v>2</v>
      </c>
      <c r="AG13" s="498"/>
      <c r="AH13" s="498"/>
      <c r="AI13" s="498" t="s">
        <v>303</v>
      </c>
      <c r="AJ13" s="499">
        <f>SUMIF(AF$11:AF$23,AF$4,G$11:G$23)</f>
        <v>13.5</v>
      </c>
    </row>
    <row r="14" spans="1:36" s="38" customFormat="1" ht="15.75">
      <c r="A14" s="215" t="s">
        <v>144</v>
      </c>
      <c r="B14" s="521" t="s">
        <v>36</v>
      </c>
      <c r="C14" s="230">
        <v>3</v>
      </c>
      <c r="D14" s="230"/>
      <c r="E14" s="230"/>
      <c r="F14" s="172"/>
      <c r="G14" s="522">
        <v>4</v>
      </c>
      <c r="H14" s="230">
        <f t="shared" si="0"/>
        <v>120</v>
      </c>
      <c r="I14" s="230">
        <v>4</v>
      </c>
      <c r="J14" s="215" t="s">
        <v>133</v>
      </c>
      <c r="K14" s="230"/>
      <c r="L14" s="234"/>
      <c r="M14" s="234">
        <f t="shared" si="1"/>
        <v>116</v>
      </c>
      <c r="O14" s="750"/>
      <c r="P14" s="751"/>
      <c r="Q14" s="215" t="s">
        <v>133</v>
      </c>
      <c r="R14" s="770"/>
      <c r="S14" s="771"/>
      <c r="T14" s="215"/>
      <c r="U14" s="750"/>
      <c r="V14" s="751"/>
      <c r="W14" s="197"/>
      <c r="X14" s="745"/>
      <c r="Y14" s="746"/>
      <c r="Z14" s="39"/>
      <c r="AA14" s="39"/>
      <c r="AB14" s="39"/>
      <c r="AE14" s="256"/>
      <c r="AF14" s="498">
        <v>2</v>
      </c>
      <c r="AG14" s="498"/>
      <c r="AH14" s="498"/>
      <c r="AI14" s="498" t="s">
        <v>304</v>
      </c>
      <c r="AJ14" s="499">
        <f>SUMIF(AF$11:AF$23,AF$5,G$11:G$23)</f>
        <v>15.5</v>
      </c>
    </row>
    <row r="15" spans="1:36" s="38" customFormat="1" ht="15.75">
      <c r="A15" s="215" t="s">
        <v>147</v>
      </c>
      <c r="B15" s="521" t="s">
        <v>71</v>
      </c>
      <c r="C15" s="230"/>
      <c r="D15" s="230">
        <v>5</v>
      </c>
      <c r="E15" s="230"/>
      <c r="F15" s="172"/>
      <c r="G15" s="522">
        <v>2</v>
      </c>
      <c r="H15" s="230">
        <f t="shared" si="0"/>
        <v>60</v>
      </c>
      <c r="I15" s="230">
        <v>4</v>
      </c>
      <c r="J15" s="215" t="s">
        <v>133</v>
      </c>
      <c r="K15" s="230"/>
      <c r="L15" s="215"/>
      <c r="M15" s="234">
        <f t="shared" si="1"/>
        <v>56</v>
      </c>
      <c r="N15" s="215"/>
      <c r="O15" s="750"/>
      <c r="P15" s="751"/>
      <c r="R15" s="770"/>
      <c r="S15" s="771"/>
      <c r="T15" s="523" t="s">
        <v>133</v>
      </c>
      <c r="U15" s="750"/>
      <c r="V15" s="751"/>
      <c r="W15" s="197"/>
      <c r="X15" s="745"/>
      <c r="Y15" s="746"/>
      <c r="Z15" s="39"/>
      <c r="AA15" s="39"/>
      <c r="AB15" s="39"/>
      <c r="AE15" s="256"/>
      <c r="AF15" s="498">
        <v>3</v>
      </c>
      <c r="AG15" s="498"/>
      <c r="AH15" s="498"/>
      <c r="AI15" s="498" t="s">
        <v>305</v>
      </c>
      <c r="AJ15" s="499">
        <f>SUMIF(AF$11:AF$23,AF$6,G$11:G$23)</f>
        <v>9</v>
      </c>
    </row>
    <row r="16" spans="1:36" s="38" customFormat="1" ht="36.75" customHeight="1">
      <c r="A16" s="215" t="s">
        <v>148</v>
      </c>
      <c r="B16" s="521" t="s">
        <v>62</v>
      </c>
      <c r="C16" s="230">
        <v>4</v>
      </c>
      <c r="D16" s="230"/>
      <c r="E16" s="230"/>
      <c r="F16" s="172"/>
      <c r="G16" s="522">
        <v>3</v>
      </c>
      <c r="H16" s="230">
        <f t="shared" si="0"/>
        <v>90</v>
      </c>
      <c r="I16" s="230">
        <v>4</v>
      </c>
      <c r="J16" s="215" t="s">
        <v>133</v>
      </c>
      <c r="K16" s="230"/>
      <c r="L16" s="215"/>
      <c r="M16" s="234">
        <f t="shared" si="1"/>
        <v>86</v>
      </c>
      <c r="N16" s="215"/>
      <c r="O16" s="750"/>
      <c r="P16" s="751"/>
      <c r="Q16" s="215"/>
      <c r="R16" s="750" t="s">
        <v>133</v>
      </c>
      <c r="S16" s="751"/>
      <c r="T16" s="215"/>
      <c r="U16" s="750"/>
      <c r="V16" s="751"/>
      <c r="W16" s="197"/>
      <c r="X16" s="745"/>
      <c r="Y16" s="746"/>
      <c r="Z16" s="39"/>
      <c r="AA16" s="39"/>
      <c r="AB16" s="39"/>
      <c r="AE16" s="256"/>
      <c r="AF16" s="498">
        <v>2</v>
      </c>
      <c r="AG16" s="498"/>
      <c r="AH16" s="498"/>
      <c r="AI16" s="498" t="s">
        <v>306</v>
      </c>
      <c r="AJ16" s="499">
        <f>SUMIF(AF$11:AF$23,AF$7,G$11:G$23)</f>
        <v>0</v>
      </c>
    </row>
    <row r="17" spans="1:36" s="38" customFormat="1" ht="15.75">
      <c r="A17" s="179" t="s">
        <v>149</v>
      </c>
      <c r="B17" s="524" t="s">
        <v>311</v>
      </c>
      <c r="C17" s="525">
        <v>5</v>
      </c>
      <c r="D17" s="525"/>
      <c r="E17" s="525"/>
      <c r="F17" s="34"/>
      <c r="G17" s="526">
        <v>4.5</v>
      </c>
      <c r="H17" s="525">
        <f t="shared" si="0"/>
        <v>135</v>
      </c>
      <c r="I17" s="525">
        <v>4</v>
      </c>
      <c r="J17" s="527" t="s">
        <v>133</v>
      </c>
      <c r="K17" s="525"/>
      <c r="L17" s="528"/>
      <c r="M17" s="528">
        <f t="shared" si="1"/>
        <v>131</v>
      </c>
      <c r="N17" s="179"/>
      <c r="O17" s="853"/>
      <c r="P17" s="854"/>
      <c r="Q17" s="179"/>
      <c r="R17" s="853"/>
      <c r="S17" s="854"/>
      <c r="T17" s="527" t="s">
        <v>133</v>
      </c>
      <c r="U17" s="752"/>
      <c r="V17" s="753"/>
      <c r="W17" s="529"/>
      <c r="X17" s="859"/>
      <c r="Y17" s="860"/>
      <c r="Z17" s="530"/>
      <c r="AA17" s="530"/>
      <c r="AB17" s="530"/>
      <c r="AE17" s="256"/>
      <c r="AF17" s="498">
        <v>3</v>
      </c>
      <c r="AG17" s="498"/>
      <c r="AH17" s="498"/>
      <c r="AI17" s="498"/>
      <c r="AJ17" s="500">
        <f>SUM(AJ12:AJ16)</f>
        <v>38</v>
      </c>
    </row>
    <row r="18" spans="1:36" s="397" customFormat="1" ht="15.75">
      <c r="A18" s="215" t="s">
        <v>267</v>
      </c>
      <c r="B18" s="521" t="s">
        <v>268</v>
      </c>
      <c r="C18" s="230"/>
      <c r="D18" s="230">
        <v>5</v>
      </c>
      <c r="E18" s="230"/>
      <c r="F18" s="531"/>
      <c r="G18" s="532">
        <v>3</v>
      </c>
      <c r="H18" s="230">
        <f t="shared" si="0"/>
        <v>90</v>
      </c>
      <c r="I18" s="230">
        <v>4</v>
      </c>
      <c r="J18" s="527" t="s">
        <v>133</v>
      </c>
      <c r="K18" s="230"/>
      <c r="L18" s="234"/>
      <c r="M18" s="234">
        <f t="shared" si="1"/>
        <v>86</v>
      </c>
      <c r="N18" s="215"/>
      <c r="O18" s="750"/>
      <c r="P18" s="751"/>
      <c r="Q18" s="215"/>
      <c r="R18" s="750"/>
      <c r="S18" s="751"/>
      <c r="T18" s="527" t="s">
        <v>133</v>
      </c>
      <c r="U18" s="752"/>
      <c r="V18" s="753"/>
      <c r="W18" s="533"/>
      <c r="X18" s="804"/>
      <c r="Y18" s="805"/>
      <c r="Z18" s="41"/>
      <c r="AA18" s="41"/>
      <c r="AB18" s="41"/>
      <c r="AE18" s="398"/>
      <c r="AF18" s="501">
        <v>3</v>
      </c>
      <c r="AG18" s="501"/>
      <c r="AH18" s="501"/>
      <c r="AI18" s="501"/>
      <c r="AJ18" s="501"/>
    </row>
    <row r="19" spans="1:36" s="38" customFormat="1" ht="15.75">
      <c r="A19" s="215" t="s">
        <v>269</v>
      </c>
      <c r="B19" s="521" t="s">
        <v>270</v>
      </c>
      <c r="C19" s="230"/>
      <c r="D19" s="230">
        <v>5</v>
      </c>
      <c r="E19" s="230"/>
      <c r="F19" s="172"/>
      <c r="G19" s="532">
        <v>3</v>
      </c>
      <c r="H19" s="230">
        <f>G19*30</f>
        <v>90</v>
      </c>
      <c r="I19" s="230">
        <v>4</v>
      </c>
      <c r="J19" s="527" t="s">
        <v>133</v>
      </c>
      <c r="K19" s="230"/>
      <c r="L19" s="234"/>
      <c r="M19" s="234">
        <f t="shared" si="1"/>
        <v>86</v>
      </c>
      <c r="N19" s="215"/>
      <c r="O19" s="750"/>
      <c r="P19" s="751"/>
      <c r="Q19" s="215"/>
      <c r="R19" s="750"/>
      <c r="S19" s="751"/>
      <c r="T19" s="527" t="s">
        <v>133</v>
      </c>
      <c r="U19" s="752"/>
      <c r="V19" s="753"/>
      <c r="W19" s="197"/>
      <c r="X19" s="859"/>
      <c r="Y19" s="860"/>
      <c r="Z19" s="39"/>
      <c r="AA19" s="39"/>
      <c r="AB19" s="39"/>
      <c r="AE19" s="256"/>
      <c r="AF19" s="498">
        <v>3</v>
      </c>
      <c r="AG19" s="498"/>
      <c r="AH19" s="498"/>
      <c r="AI19" s="498"/>
      <c r="AJ19" s="498"/>
    </row>
    <row r="20" spans="1:36" s="38" customFormat="1" ht="15.75">
      <c r="A20" s="215" t="s">
        <v>271</v>
      </c>
      <c r="B20" s="521" t="s">
        <v>272</v>
      </c>
      <c r="C20" s="230"/>
      <c r="D20" s="230">
        <v>8</v>
      </c>
      <c r="E20" s="230"/>
      <c r="F20" s="172"/>
      <c r="G20" s="532">
        <v>3</v>
      </c>
      <c r="H20" s="230">
        <f>G20*30</f>
        <v>90</v>
      </c>
      <c r="I20" s="230">
        <v>4</v>
      </c>
      <c r="J20" s="527" t="s">
        <v>133</v>
      </c>
      <c r="K20" s="230"/>
      <c r="L20" s="234"/>
      <c r="M20" s="234">
        <f t="shared" si="1"/>
        <v>86</v>
      </c>
      <c r="N20" s="215"/>
      <c r="O20" s="750"/>
      <c r="P20" s="751"/>
      <c r="Q20" s="215"/>
      <c r="R20" s="750"/>
      <c r="S20" s="751"/>
      <c r="T20" s="527"/>
      <c r="U20" s="752"/>
      <c r="V20" s="753"/>
      <c r="W20" s="197"/>
      <c r="X20" s="745" t="s">
        <v>133</v>
      </c>
      <c r="Y20" s="746"/>
      <c r="Z20" s="39"/>
      <c r="AA20" s="39"/>
      <c r="AB20" s="39"/>
      <c r="AE20" s="256"/>
      <c r="AF20" s="498">
        <v>4</v>
      </c>
      <c r="AG20" s="498"/>
      <c r="AH20" s="498"/>
      <c r="AI20" s="498"/>
      <c r="AJ20" s="498"/>
    </row>
    <row r="21" spans="1:36" s="38" customFormat="1" ht="15.75">
      <c r="A21" s="215" t="s">
        <v>273</v>
      </c>
      <c r="B21" s="521" t="s">
        <v>274</v>
      </c>
      <c r="C21" s="230"/>
      <c r="D21" s="230">
        <v>7</v>
      </c>
      <c r="E21" s="230"/>
      <c r="F21" s="172"/>
      <c r="G21" s="532">
        <v>3</v>
      </c>
      <c r="H21" s="230">
        <f>G21*30</f>
        <v>90</v>
      </c>
      <c r="I21" s="230">
        <v>4</v>
      </c>
      <c r="J21" s="527" t="s">
        <v>133</v>
      </c>
      <c r="K21" s="230"/>
      <c r="L21" s="234"/>
      <c r="M21" s="234">
        <f t="shared" si="1"/>
        <v>86</v>
      </c>
      <c r="N21" s="215"/>
      <c r="O21" s="750"/>
      <c r="P21" s="751"/>
      <c r="Q21" s="215"/>
      <c r="R21" s="750"/>
      <c r="S21" s="751"/>
      <c r="T21" s="527"/>
      <c r="U21" s="752"/>
      <c r="V21" s="753"/>
      <c r="W21" s="197" t="s">
        <v>133</v>
      </c>
      <c r="X21" s="745"/>
      <c r="Y21" s="746"/>
      <c r="Z21" s="39"/>
      <c r="AA21" s="39"/>
      <c r="AB21" s="39"/>
      <c r="AE21" s="256"/>
      <c r="AF21" s="498">
        <v>4</v>
      </c>
      <c r="AG21" s="498"/>
      <c r="AH21" s="498"/>
      <c r="AI21" s="498"/>
      <c r="AJ21" s="498"/>
    </row>
    <row r="22" spans="1:36" s="38" customFormat="1" ht="15.75">
      <c r="A22" s="215" t="s">
        <v>275</v>
      </c>
      <c r="B22" s="521" t="s">
        <v>277</v>
      </c>
      <c r="C22" s="230"/>
      <c r="D22" s="230">
        <v>5</v>
      </c>
      <c r="E22" s="230"/>
      <c r="F22" s="172"/>
      <c r="G22" s="532">
        <v>3</v>
      </c>
      <c r="H22" s="230">
        <f>G22*30</f>
        <v>90</v>
      </c>
      <c r="I22" s="230">
        <v>4</v>
      </c>
      <c r="J22" s="527" t="s">
        <v>133</v>
      </c>
      <c r="K22" s="230"/>
      <c r="L22" s="234"/>
      <c r="M22" s="234">
        <f t="shared" si="1"/>
        <v>86</v>
      </c>
      <c r="N22" s="215"/>
      <c r="O22" s="750"/>
      <c r="P22" s="751"/>
      <c r="Q22" s="215"/>
      <c r="R22" s="750"/>
      <c r="S22" s="751"/>
      <c r="T22" s="527" t="s">
        <v>133</v>
      </c>
      <c r="U22" s="752"/>
      <c r="V22" s="753"/>
      <c r="W22" s="197"/>
      <c r="X22" s="745"/>
      <c r="Y22" s="746"/>
      <c r="Z22" s="39"/>
      <c r="AA22" s="39"/>
      <c r="AB22" s="39"/>
      <c r="AE22" s="256"/>
      <c r="AF22" s="498">
        <v>3</v>
      </c>
      <c r="AG22" s="498"/>
      <c r="AH22" s="498"/>
      <c r="AI22" s="498"/>
      <c r="AJ22" s="498"/>
    </row>
    <row r="23" spans="1:36" s="38" customFormat="1" ht="15.75">
      <c r="A23" s="215" t="s">
        <v>276</v>
      </c>
      <c r="B23" s="521" t="s">
        <v>278</v>
      </c>
      <c r="C23" s="230"/>
      <c r="D23" s="230">
        <v>7</v>
      </c>
      <c r="E23" s="230"/>
      <c r="F23" s="172"/>
      <c r="G23" s="532">
        <v>3</v>
      </c>
      <c r="H23" s="230">
        <f>G23*30</f>
        <v>90</v>
      </c>
      <c r="I23" s="230">
        <v>4</v>
      </c>
      <c r="J23" s="527" t="s">
        <v>133</v>
      </c>
      <c r="K23" s="230"/>
      <c r="L23" s="234"/>
      <c r="M23" s="234">
        <f t="shared" si="1"/>
        <v>86</v>
      </c>
      <c r="N23" s="215"/>
      <c r="O23" s="750"/>
      <c r="P23" s="751"/>
      <c r="Q23" s="215"/>
      <c r="R23" s="750"/>
      <c r="S23" s="751"/>
      <c r="T23" s="527"/>
      <c r="U23" s="861"/>
      <c r="V23" s="861"/>
      <c r="W23" s="197" t="s">
        <v>133</v>
      </c>
      <c r="X23" s="747"/>
      <c r="Y23" s="747"/>
      <c r="Z23" s="39"/>
      <c r="AA23" s="39"/>
      <c r="AB23" s="39"/>
      <c r="AE23" s="256"/>
      <c r="AF23" s="498">
        <v>4</v>
      </c>
      <c r="AG23" s="498"/>
      <c r="AH23" s="498"/>
      <c r="AI23" s="498"/>
      <c r="AJ23" s="498"/>
    </row>
    <row r="24" spans="1:36" s="38" customFormat="1" ht="17.25" customHeight="1" thickBot="1">
      <c r="A24" s="798" t="s">
        <v>88</v>
      </c>
      <c r="B24" s="799"/>
      <c r="C24" s="800"/>
      <c r="D24" s="800"/>
      <c r="E24" s="800"/>
      <c r="F24" s="801"/>
      <c r="G24" s="535">
        <f>G11+G14+G15+G16+G17+G18+G19+G20+G21+G22+G23</f>
        <v>38</v>
      </c>
      <c r="H24" s="535">
        <f>H11+H14+H15+H16+H17+H18+H19+H20+H21+H22+H23</f>
        <v>1140</v>
      </c>
      <c r="I24" s="535">
        <f>SUM(I12:I23)</f>
        <v>48</v>
      </c>
      <c r="J24" s="535">
        <v>40</v>
      </c>
      <c r="K24" s="535"/>
      <c r="L24" s="535">
        <v>8</v>
      </c>
      <c r="M24" s="535">
        <f>H24-I24</f>
        <v>1092</v>
      </c>
      <c r="N24" s="536"/>
      <c r="O24" s="833"/>
      <c r="P24" s="834"/>
      <c r="Q24" s="537" t="s">
        <v>134</v>
      </c>
      <c r="R24" s="798" t="s">
        <v>134</v>
      </c>
      <c r="S24" s="835"/>
      <c r="T24" s="538" t="s">
        <v>279</v>
      </c>
      <c r="U24" s="858"/>
      <c r="V24" s="858"/>
      <c r="W24" s="539" t="s">
        <v>134</v>
      </c>
      <c r="X24" s="747" t="s">
        <v>133</v>
      </c>
      <c r="Y24" s="747"/>
      <c r="Z24" s="540"/>
      <c r="AA24" s="540"/>
      <c r="AB24" s="540"/>
      <c r="AE24" s="256"/>
      <c r="AF24" s="498"/>
      <c r="AG24" s="498"/>
      <c r="AH24" s="498"/>
      <c r="AI24" s="498"/>
      <c r="AJ24" s="498"/>
    </row>
    <row r="25" spans="1:36" s="38" customFormat="1" ht="18.75" customHeight="1">
      <c r="A25" s="215" t="s">
        <v>150</v>
      </c>
      <c r="B25" s="541" t="s">
        <v>50</v>
      </c>
      <c r="C25" s="534"/>
      <c r="D25" s="233">
        <v>3</v>
      </c>
      <c r="E25" s="233"/>
      <c r="F25" s="219"/>
      <c r="G25" s="542">
        <v>3</v>
      </c>
      <c r="H25" s="543">
        <f>G25*30</f>
        <v>90</v>
      </c>
      <c r="I25" s="544">
        <v>4</v>
      </c>
      <c r="J25" s="233" t="s">
        <v>133</v>
      </c>
      <c r="K25" s="233"/>
      <c r="L25" s="233"/>
      <c r="M25" s="234">
        <f>H25-I25</f>
        <v>86</v>
      </c>
      <c r="N25" s="215"/>
      <c r="O25" s="831"/>
      <c r="P25" s="832"/>
      <c r="Q25" s="215" t="s">
        <v>133</v>
      </c>
      <c r="R25" s="831"/>
      <c r="S25" s="832"/>
      <c r="T25" s="215"/>
      <c r="U25" s="831"/>
      <c r="V25" s="832"/>
      <c r="W25" s="201"/>
      <c r="X25" s="868"/>
      <c r="Y25" s="869"/>
      <c r="Z25" s="221"/>
      <c r="AA25" s="221"/>
      <c r="AB25" s="221"/>
      <c r="AE25" s="256"/>
      <c r="AF25" s="498">
        <v>2</v>
      </c>
      <c r="AG25" s="498"/>
      <c r="AH25" s="498"/>
      <c r="AI25" s="498" t="s">
        <v>302</v>
      </c>
      <c r="AJ25" s="499">
        <f>SUMIF(AF$25:AF$45,AF3,G$25:G$45)</f>
        <v>40</v>
      </c>
    </row>
    <row r="26" spans="1:36" s="42" customFormat="1" ht="15.75">
      <c r="A26" s="215" t="s">
        <v>151</v>
      </c>
      <c r="B26" s="541" t="s">
        <v>41</v>
      </c>
      <c r="C26" s="233"/>
      <c r="D26" s="534"/>
      <c r="E26" s="534"/>
      <c r="F26" s="219"/>
      <c r="G26" s="545">
        <v>8</v>
      </c>
      <c r="H26" s="543">
        <f>G26*30</f>
        <v>240</v>
      </c>
      <c r="I26" s="544"/>
      <c r="J26" s="233"/>
      <c r="K26" s="233"/>
      <c r="L26" s="233"/>
      <c r="M26" s="234"/>
      <c r="N26" s="215"/>
      <c r="O26" s="750"/>
      <c r="P26" s="751"/>
      <c r="Q26" s="215"/>
      <c r="R26" s="750"/>
      <c r="S26" s="751"/>
      <c r="T26" s="215"/>
      <c r="U26" s="750"/>
      <c r="V26" s="751"/>
      <c r="W26" s="533"/>
      <c r="X26" s="870"/>
      <c r="Y26" s="871"/>
      <c r="Z26" s="41"/>
      <c r="AA26" s="41"/>
      <c r="AB26" s="41"/>
      <c r="AE26" s="257"/>
      <c r="AF26" s="501"/>
      <c r="AG26" s="501"/>
      <c r="AH26" s="501"/>
      <c r="AI26" s="498" t="s">
        <v>303</v>
      </c>
      <c r="AJ26" s="499">
        <f>SUMIF(AF$25:AF$45,AF4,G$25:G$45)</f>
        <v>17</v>
      </c>
    </row>
    <row r="27" spans="1:36" s="411" customFormat="1" ht="15.75">
      <c r="A27" s="215" t="s">
        <v>162</v>
      </c>
      <c r="B27" s="541" t="s">
        <v>41</v>
      </c>
      <c r="C27" s="233"/>
      <c r="D27" s="233">
        <v>1</v>
      </c>
      <c r="E27" s="534"/>
      <c r="F27" s="219"/>
      <c r="G27" s="230">
        <v>4</v>
      </c>
      <c r="H27" s="544">
        <f>G27*30</f>
        <v>120</v>
      </c>
      <c r="I27" s="544">
        <v>8</v>
      </c>
      <c r="J27" s="546" t="s">
        <v>133</v>
      </c>
      <c r="K27" s="546" t="s">
        <v>133</v>
      </c>
      <c r="L27" s="546"/>
      <c r="M27" s="234">
        <f>H27-I27</f>
        <v>112</v>
      </c>
      <c r="N27" s="215" t="s">
        <v>134</v>
      </c>
      <c r="O27" s="750"/>
      <c r="P27" s="751"/>
      <c r="Q27" s="215"/>
      <c r="R27" s="750"/>
      <c r="S27" s="751"/>
      <c r="T27" s="215"/>
      <c r="U27" s="750"/>
      <c r="V27" s="751"/>
      <c r="W27" s="533"/>
      <c r="X27" s="870"/>
      <c r="Y27" s="871"/>
      <c r="Z27" s="41"/>
      <c r="AA27" s="41"/>
      <c r="AB27" s="41"/>
      <c r="AE27" s="412"/>
      <c r="AF27" s="501">
        <v>1</v>
      </c>
      <c r="AG27" s="501"/>
      <c r="AH27" s="501"/>
      <c r="AI27" s="498" t="s">
        <v>304</v>
      </c>
      <c r="AJ27" s="499">
        <f>SUMIF(AF$25:AF$45,AF5,G$25:G$45)</f>
        <v>4</v>
      </c>
    </row>
    <row r="28" spans="1:36" s="411" customFormat="1" ht="15.75">
      <c r="A28" s="215" t="s">
        <v>163</v>
      </c>
      <c r="B28" s="541" t="s">
        <v>41</v>
      </c>
      <c r="C28" s="233">
        <v>2</v>
      </c>
      <c r="D28" s="534"/>
      <c r="E28" s="534"/>
      <c r="F28" s="219"/>
      <c r="G28" s="230">
        <v>4</v>
      </c>
      <c r="H28" s="544">
        <f>G28*30</f>
        <v>120</v>
      </c>
      <c r="I28" s="544">
        <v>12</v>
      </c>
      <c r="J28" s="546" t="s">
        <v>133</v>
      </c>
      <c r="K28" s="546" t="s">
        <v>134</v>
      </c>
      <c r="L28" s="546"/>
      <c r="M28" s="234">
        <f>H28-I28</f>
        <v>108</v>
      </c>
      <c r="N28" s="215"/>
      <c r="O28" s="750" t="s">
        <v>280</v>
      </c>
      <c r="P28" s="751"/>
      <c r="Q28" s="215"/>
      <c r="R28" s="750"/>
      <c r="S28" s="751"/>
      <c r="T28" s="215"/>
      <c r="U28" s="750"/>
      <c r="V28" s="751"/>
      <c r="W28" s="533"/>
      <c r="X28" s="870"/>
      <c r="Y28" s="871"/>
      <c r="Z28" s="41"/>
      <c r="AA28" s="41"/>
      <c r="AB28" s="41"/>
      <c r="AE28" s="412"/>
      <c r="AF28" s="501">
        <v>1</v>
      </c>
      <c r="AG28" s="501"/>
      <c r="AH28" s="501"/>
      <c r="AI28" s="498" t="s">
        <v>305</v>
      </c>
      <c r="AJ28" s="499">
        <f>SUMIF(AF$25:AF$45,AF6,G$25:G$45)</f>
        <v>0</v>
      </c>
    </row>
    <row r="29" spans="1:36" s="42" customFormat="1" ht="15.75">
      <c r="A29" s="215" t="s">
        <v>152</v>
      </c>
      <c r="B29" s="541" t="s">
        <v>40</v>
      </c>
      <c r="C29" s="534"/>
      <c r="D29" s="534"/>
      <c r="E29" s="534"/>
      <c r="F29" s="219"/>
      <c r="G29" s="522">
        <f>G30+G31+G32</f>
        <v>16</v>
      </c>
      <c r="H29" s="544">
        <f aca="true" t="shared" si="2" ref="H29:H34">G29*30</f>
        <v>480</v>
      </c>
      <c r="I29" s="544"/>
      <c r="J29" s="233"/>
      <c r="K29" s="233"/>
      <c r="L29" s="233"/>
      <c r="M29" s="234"/>
      <c r="N29" s="215"/>
      <c r="O29" s="750"/>
      <c r="P29" s="751"/>
      <c r="Q29" s="215"/>
      <c r="R29" s="750"/>
      <c r="S29" s="751"/>
      <c r="T29" s="215"/>
      <c r="U29" s="750"/>
      <c r="V29" s="751"/>
      <c r="W29" s="533"/>
      <c r="X29" s="870"/>
      <c r="Y29" s="871"/>
      <c r="Z29" s="41"/>
      <c r="AA29" s="41"/>
      <c r="AB29" s="41"/>
      <c r="AE29" s="257"/>
      <c r="AF29" s="501"/>
      <c r="AG29" s="501"/>
      <c r="AH29" s="501"/>
      <c r="AI29" s="498" t="s">
        <v>306</v>
      </c>
      <c r="AJ29" s="499">
        <f>SUMIF(AF$25:AF$45,AF7,G$25:G$45)</f>
        <v>2</v>
      </c>
    </row>
    <row r="30" spans="1:36" s="42" customFormat="1" ht="15.75">
      <c r="A30" s="215" t="s">
        <v>175</v>
      </c>
      <c r="B30" s="547" t="s">
        <v>40</v>
      </c>
      <c r="C30" s="266">
        <v>1</v>
      </c>
      <c r="D30" s="548"/>
      <c r="E30" s="548"/>
      <c r="F30" s="219"/>
      <c r="G30" s="549">
        <v>6.5</v>
      </c>
      <c r="H30" s="550">
        <f t="shared" si="2"/>
        <v>195</v>
      </c>
      <c r="I30" s="550">
        <v>16</v>
      </c>
      <c r="J30" s="213" t="s">
        <v>226</v>
      </c>
      <c r="K30" s="207"/>
      <c r="L30" s="551" t="s">
        <v>135</v>
      </c>
      <c r="M30" s="267">
        <f>H30-I30</f>
        <v>179</v>
      </c>
      <c r="N30" s="220" t="s">
        <v>238</v>
      </c>
      <c r="O30" s="770"/>
      <c r="P30" s="771"/>
      <c r="Q30" s="220"/>
      <c r="R30" s="750"/>
      <c r="S30" s="751"/>
      <c r="T30" s="220"/>
      <c r="U30" s="750"/>
      <c r="V30" s="751"/>
      <c r="W30" s="533"/>
      <c r="X30" s="870"/>
      <c r="Y30" s="871"/>
      <c r="Z30" s="41"/>
      <c r="AA30" s="41"/>
      <c r="AB30" s="41"/>
      <c r="AE30" s="257"/>
      <c r="AF30" s="501">
        <v>1</v>
      </c>
      <c r="AG30" s="501"/>
      <c r="AH30" s="501"/>
      <c r="AI30" s="501"/>
      <c r="AJ30" s="501">
        <f>SUM(AJ25:AJ29)</f>
        <v>63</v>
      </c>
    </row>
    <row r="31" spans="1:36" s="42" customFormat="1" ht="15.75">
      <c r="A31" s="215" t="s">
        <v>176</v>
      </c>
      <c r="B31" s="547" t="s">
        <v>40</v>
      </c>
      <c r="C31" s="266">
        <v>2</v>
      </c>
      <c r="D31" s="548"/>
      <c r="E31" s="548"/>
      <c r="F31" s="219"/>
      <c r="G31" s="549">
        <v>6.5</v>
      </c>
      <c r="H31" s="550">
        <f t="shared" si="2"/>
        <v>195</v>
      </c>
      <c r="I31" s="550">
        <v>16</v>
      </c>
      <c r="J31" s="213" t="s">
        <v>226</v>
      </c>
      <c r="K31" s="207"/>
      <c r="L31" s="551" t="s">
        <v>135</v>
      </c>
      <c r="M31" s="267">
        <f>H31-I31</f>
        <v>179</v>
      </c>
      <c r="N31" s="220"/>
      <c r="O31" s="770" t="s">
        <v>238</v>
      </c>
      <c r="P31" s="771"/>
      <c r="Q31" s="220"/>
      <c r="R31" s="750"/>
      <c r="S31" s="751"/>
      <c r="T31" s="220"/>
      <c r="U31" s="750"/>
      <c r="V31" s="751"/>
      <c r="W31" s="533"/>
      <c r="X31" s="870"/>
      <c r="Y31" s="871"/>
      <c r="Z31" s="41"/>
      <c r="AA31" s="41"/>
      <c r="AB31" s="41"/>
      <c r="AE31" s="257"/>
      <c r="AF31" s="501">
        <v>1</v>
      </c>
      <c r="AG31" s="501"/>
      <c r="AH31" s="501"/>
      <c r="AI31" s="501"/>
      <c r="AJ31" s="501"/>
    </row>
    <row r="32" spans="1:36" s="496" customFormat="1" ht="15.75">
      <c r="A32" s="352" t="s">
        <v>177</v>
      </c>
      <c r="B32" s="552" t="s">
        <v>40</v>
      </c>
      <c r="C32" s="351"/>
      <c r="D32" s="351">
        <v>3</v>
      </c>
      <c r="E32" s="553"/>
      <c r="F32" s="554"/>
      <c r="G32" s="555">
        <v>3</v>
      </c>
      <c r="H32" s="556">
        <f t="shared" si="2"/>
        <v>90</v>
      </c>
      <c r="I32" s="556">
        <v>10</v>
      </c>
      <c r="J32" s="553" t="s">
        <v>236</v>
      </c>
      <c r="K32" s="351"/>
      <c r="L32" s="557" t="s">
        <v>235</v>
      </c>
      <c r="M32" s="303">
        <f>H32-I32</f>
        <v>80</v>
      </c>
      <c r="N32" s="352"/>
      <c r="O32" s="856"/>
      <c r="P32" s="857"/>
      <c r="Q32" s="352" t="s">
        <v>226</v>
      </c>
      <c r="R32" s="856"/>
      <c r="S32" s="857"/>
      <c r="T32" s="352"/>
      <c r="U32" s="856"/>
      <c r="V32" s="857"/>
      <c r="W32" s="307"/>
      <c r="X32" s="872"/>
      <c r="Y32" s="873"/>
      <c r="Z32" s="353"/>
      <c r="AA32" s="353"/>
      <c r="AB32" s="353"/>
      <c r="AE32" s="497"/>
      <c r="AF32" s="502">
        <v>2</v>
      </c>
      <c r="AG32" s="502"/>
      <c r="AH32" s="502"/>
      <c r="AI32" s="502"/>
      <c r="AJ32" s="502"/>
    </row>
    <row r="33" spans="1:36" s="42" customFormat="1" ht="31.5">
      <c r="A33" s="215" t="s">
        <v>178</v>
      </c>
      <c r="B33" s="547" t="s">
        <v>45</v>
      </c>
      <c r="C33" s="266"/>
      <c r="D33" s="548"/>
      <c r="E33" s="548"/>
      <c r="F33" s="219"/>
      <c r="G33" s="545">
        <v>8</v>
      </c>
      <c r="H33" s="550">
        <f t="shared" si="2"/>
        <v>240</v>
      </c>
      <c r="I33" s="550"/>
      <c r="J33" s="266"/>
      <c r="K33" s="266"/>
      <c r="L33" s="266"/>
      <c r="M33" s="267"/>
      <c r="N33" s="220"/>
      <c r="O33" s="770"/>
      <c r="P33" s="771"/>
      <c r="Q33" s="220"/>
      <c r="R33" s="750"/>
      <c r="S33" s="751"/>
      <c r="T33" s="220"/>
      <c r="U33" s="750"/>
      <c r="V33" s="751"/>
      <c r="W33" s="533"/>
      <c r="X33" s="870"/>
      <c r="Y33" s="871"/>
      <c r="Z33" s="41"/>
      <c r="AA33" s="41"/>
      <c r="AB33" s="41"/>
      <c r="AE33" s="257"/>
      <c r="AF33" s="501"/>
      <c r="AG33" s="501"/>
      <c r="AH33" s="501"/>
      <c r="AI33" s="501"/>
      <c r="AJ33" s="501"/>
    </row>
    <row r="34" spans="1:36" s="42" customFormat="1" ht="31.5">
      <c r="A34" s="230" t="s">
        <v>179</v>
      </c>
      <c r="B34" s="547" t="s">
        <v>45</v>
      </c>
      <c r="C34" s="266"/>
      <c r="D34" s="266">
        <v>1</v>
      </c>
      <c r="E34" s="548"/>
      <c r="F34" s="219"/>
      <c r="G34" s="230">
        <v>4</v>
      </c>
      <c r="H34" s="550">
        <f t="shared" si="2"/>
        <v>120</v>
      </c>
      <c r="I34" s="550">
        <v>16</v>
      </c>
      <c r="J34" s="266" t="s">
        <v>134</v>
      </c>
      <c r="K34" s="266"/>
      <c r="L34" s="548" t="s">
        <v>97</v>
      </c>
      <c r="M34" s="267">
        <f>H34-I34</f>
        <v>104</v>
      </c>
      <c r="N34" s="220" t="s">
        <v>238</v>
      </c>
      <c r="O34" s="770"/>
      <c r="P34" s="771"/>
      <c r="Q34" s="220"/>
      <c r="R34" s="750"/>
      <c r="S34" s="751"/>
      <c r="T34" s="220"/>
      <c r="U34" s="750"/>
      <c r="V34" s="751"/>
      <c r="W34" s="533"/>
      <c r="X34" s="870"/>
      <c r="Y34" s="871"/>
      <c r="Z34" s="41"/>
      <c r="AA34" s="41"/>
      <c r="AB34" s="41"/>
      <c r="AE34" s="257"/>
      <c r="AF34" s="501">
        <v>1</v>
      </c>
      <c r="AG34" s="501"/>
      <c r="AH34" s="501"/>
      <c r="AI34" s="501"/>
      <c r="AJ34" s="501"/>
    </row>
    <row r="35" spans="1:36" s="42" customFormat="1" ht="31.5">
      <c r="A35" s="230" t="s">
        <v>180</v>
      </c>
      <c r="B35" s="547" t="s">
        <v>45</v>
      </c>
      <c r="C35" s="266">
        <v>2</v>
      </c>
      <c r="D35" s="548"/>
      <c r="E35" s="548"/>
      <c r="F35" s="219"/>
      <c r="G35" s="230">
        <f>H35/30</f>
        <v>4</v>
      </c>
      <c r="H35" s="550">
        <v>120</v>
      </c>
      <c r="I35" s="550">
        <v>10</v>
      </c>
      <c r="J35" s="266"/>
      <c r="K35" s="266"/>
      <c r="L35" s="548" t="s">
        <v>226</v>
      </c>
      <c r="M35" s="267">
        <f>H35-I35</f>
        <v>110</v>
      </c>
      <c r="N35" s="220"/>
      <c r="O35" s="862" t="s">
        <v>281</v>
      </c>
      <c r="P35" s="863"/>
      <c r="Q35" s="220"/>
      <c r="R35" s="750"/>
      <c r="S35" s="751"/>
      <c r="T35" s="220"/>
      <c r="U35" s="750"/>
      <c r="V35" s="751"/>
      <c r="W35" s="533"/>
      <c r="X35" s="870"/>
      <c r="Y35" s="871"/>
      <c r="Z35" s="41"/>
      <c r="AA35" s="41"/>
      <c r="AB35" s="41"/>
      <c r="AE35" s="257"/>
      <c r="AF35" s="501">
        <v>1</v>
      </c>
      <c r="AG35" s="501"/>
      <c r="AH35" s="501"/>
      <c r="AI35" s="501"/>
      <c r="AJ35" s="501"/>
    </row>
    <row r="36" spans="1:36" s="42" customFormat="1" ht="15.75">
      <c r="A36" s="215" t="s">
        <v>153</v>
      </c>
      <c r="B36" s="547" t="s">
        <v>43</v>
      </c>
      <c r="C36" s="548"/>
      <c r="D36" s="548"/>
      <c r="E36" s="548"/>
      <c r="F36" s="219"/>
      <c r="G36" s="545">
        <f>G37+G38</f>
        <v>8</v>
      </c>
      <c r="H36" s="558">
        <f>G36*30</f>
        <v>240</v>
      </c>
      <c r="I36" s="550"/>
      <c r="J36" s="266"/>
      <c r="K36" s="266"/>
      <c r="L36" s="266"/>
      <c r="M36" s="267"/>
      <c r="N36" s="220"/>
      <c r="O36" s="770"/>
      <c r="P36" s="771"/>
      <c r="Q36" s="220"/>
      <c r="R36" s="750"/>
      <c r="S36" s="751"/>
      <c r="T36" s="220"/>
      <c r="U36" s="750"/>
      <c r="V36" s="751"/>
      <c r="W36" s="533"/>
      <c r="X36" s="870"/>
      <c r="Y36" s="871"/>
      <c r="Z36" s="41"/>
      <c r="AA36" s="41"/>
      <c r="AB36" s="41"/>
      <c r="AE36" s="257"/>
      <c r="AF36" s="501"/>
      <c r="AG36" s="501"/>
      <c r="AH36" s="501"/>
      <c r="AI36" s="501"/>
      <c r="AJ36" s="501"/>
    </row>
    <row r="37" spans="1:36" s="42" customFormat="1" ht="15.75">
      <c r="A37" s="215" t="s">
        <v>164</v>
      </c>
      <c r="B37" s="547" t="s">
        <v>43</v>
      </c>
      <c r="C37" s="266">
        <v>4</v>
      </c>
      <c r="D37" s="548"/>
      <c r="E37" s="548"/>
      <c r="F37" s="219"/>
      <c r="G37" s="230">
        <v>4</v>
      </c>
      <c r="H37" s="550">
        <f>G37*30</f>
        <v>120</v>
      </c>
      <c r="I37" s="550">
        <v>10</v>
      </c>
      <c r="J37" s="266" t="s">
        <v>134</v>
      </c>
      <c r="K37" s="266"/>
      <c r="L37" s="266" t="s">
        <v>227</v>
      </c>
      <c r="M37" s="267">
        <f aca="true" t="shared" si="3" ref="M37:M45">H37-I37</f>
        <v>110</v>
      </c>
      <c r="N37" s="220"/>
      <c r="O37" s="770"/>
      <c r="P37" s="771"/>
      <c r="Q37" s="220"/>
      <c r="R37" s="770" t="s">
        <v>226</v>
      </c>
      <c r="S37" s="771"/>
      <c r="T37" s="220"/>
      <c r="U37" s="750"/>
      <c r="V37" s="751"/>
      <c r="W37" s="533"/>
      <c r="X37" s="870"/>
      <c r="Y37" s="871"/>
      <c r="Z37" s="41"/>
      <c r="AA37" s="41"/>
      <c r="AB37" s="41"/>
      <c r="AE37" s="257"/>
      <c r="AF37" s="501">
        <v>2</v>
      </c>
      <c r="AG37" s="501"/>
      <c r="AH37" s="501"/>
      <c r="AI37" s="501"/>
      <c r="AJ37" s="501"/>
    </row>
    <row r="38" spans="1:36" s="42" customFormat="1" ht="15.75">
      <c r="A38" s="215" t="s">
        <v>165</v>
      </c>
      <c r="B38" s="547" t="s">
        <v>43</v>
      </c>
      <c r="C38" s="266">
        <v>5</v>
      </c>
      <c r="D38" s="548"/>
      <c r="E38" s="548"/>
      <c r="F38" s="219"/>
      <c r="G38" s="230">
        <v>4</v>
      </c>
      <c r="H38" s="550">
        <f>G38*30</f>
        <v>120</v>
      </c>
      <c r="I38" s="550">
        <v>14</v>
      </c>
      <c r="J38" s="266" t="s">
        <v>282</v>
      </c>
      <c r="K38" s="266"/>
      <c r="L38" s="266" t="s">
        <v>283</v>
      </c>
      <c r="M38" s="267">
        <f t="shared" si="3"/>
        <v>106</v>
      </c>
      <c r="N38" s="220"/>
      <c r="O38" s="770"/>
      <c r="P38" s="771"/>
      <c r="Q38" s="220"/>
      <c r="R38" s="770"/>
      <c r="S38" s="771"/>
      <c r="T38" s="220" t="s">
        <v>284</v>
      </c>
      <c r="U38" s="750"/>
      <c r="V38" s="751"/>
      <c r="W38" s="533"/>
      <c r="X38" s="870"/>
      <c r="Y38" s="871"/>
      <c r="Z38" s="41"/>
      <c r="AA38" s="41"/>
      <c r="AB38" s="41"/>
      <c r="AE38" s="257"/>
      <c r="AF38" s="501">
        <v>3</v>
      </c>
      <c r="AG38" s="501"/>
      <c r="AH38" s="501"/>
      <c r="AI38" s="501"/>
      <c r="AJ38" s="501"/>
    </row>
    <row r="39" spans="1:36" s="42" customFormat="1" ht="31.5">
      <c r="A39" s="215" t="s">
        <v>166</v>
      </c>
      <c r="B39" s="559" t="s">
        <v>159</v>
      </c>
      <c r="C39" s="233"/>
      <c r="D39" s="266"/>
      <c r="E39" s="266"/>
      <c r="F39" s="219"/>
      <c r="G39" s="545">
        <v>4</v>
      </c>
      <c r="H39" s="558">
        <v>120</v>
      </c>
      <c r="I39" s="550"/>
      <c r="J39" s="534"/>
      <c r="K39" s="266"/>
      <c r="L39" s="266"/>
      <c r="M39" s="267"/>
      <c r="N39" s="220"/>
      <c r="O39" s="770"/>
      <c r="P39" s="771"/>
      <c r="Q39" s="220"/>
      <c r="R39" s="770"/>
      <c r="S39" s="771"/>
      <c r="T39" s="220"/>
      <c r="U39" s="750"/>
      <c r="V39" s="751"/>
      <c r="W39" s="201"/>
      <c r="X39" s="870"/>
      <c r="Y39" s="871"/>
      <c r="AA39" s="221"/>
      <c r="AB39" s="221"/>
      <c r="AE39" s="257"/>
      <c r="AF39" s="501"/>
      <c r="AG39" s="501"/>
      <c r="AH39" s="501"/>
      <c r="AI39" s="501"/>
      <c r="AJ39" s="501"/>
    </row>
    <row r="40" spans="1:36" s="42" customFormat="1" ht="15.75">
      <c r="A40" s="215" t="s">
        <v>254</v>
      </c>
      <c r="B40" s="560" t="s">
        <v>255</v>
      </c>
      <c r="C40" s="233"/>
      <c r="D40" s="266">
        <v>4</v>
      </c>
      <c r="E40" s="266"/>
      <c r="F40" s="219"/>
      <c r="G40" s="545">
        <v>2</v>
      </c>
      <c r="H40" s="558">
        <v>60</v>
      </c>
      <c r="I40" s="550">
        <v>4</v>
      </c>
      <c r="J40" s="534" t="s">
        <v>133</v>
      </c>
      <c r="K40" s="266"/>
      <c r="L40" s="266"/>
      <c r="M40" s="267">
        <f>H40-I40</f>
        <v>56</v>
      </c>
      <c r="N40" s="220"/>
      <c r="Q40" s="220"/>
      <c r="R40" s="770" t="s">
        <v>133</v>
      </c>
      <c r="S40" s="771"/>
      <c r="T40" s="220"/>
      <c r="U40" s="750"/>
      <c r="V40" s="751"/>
      <c r="W40" s="201"/>
      <c r="X40" s="870"/>
      <c r="Y40" s="871"/>
      <c r="Z40" s="201"/>
      <c r="AA40" s="221"/>
      <c r="AB40" s="221"/>
      <c r="AE40" s="257"/>
      <c r="AF40" s="501">
        <v>2</v>
      </c>
      <c r="AG40" s="501"/>
      <c r="AH40" s="501"/>
      <c r="AI40" s="501"/>
      <c r="AJ40" s="501"/>
    </row>
    <row r="41" spans="1:36" s="42" customFormat="1" ht="15.75">
      <c r="A41" s="215" t="s">
        <v>256</v>
      </c>
      <c r="B41" s="561" t="s">
        <v>257</v>
      </c>
      <c r="C41" s="233">
        <v>9</v>
      </c>
      <c r="D41" s="266"/>
      <c r="E41" s="266"/>
      <c r="F41" s="219"/>
      <c r="G41" s="545">
        <v>2</v>
      </c>
      <c r="H41" s="558">
        <v>60</v>
      </c>
      <c r="I41" s="550">
        <v>4</v>
      </c>
      <c r="J41" s="534" t="s">
        <v>133</v>
      </c>
      <c r="K41" s="266"/>
      <c r="L41" s="266"/>
      <c r="M41" s="267">
        <f>H41-I41</f>
        <v>56</v>
      </c>
      <c r="N41" s="220"/>
      <c r="O41" s="770"/>
      <c r="P41" s="771"/>
      <c r="Q41" s="220"/>
      <c r="R41" s="770"/>
      <c r="S41" s="771"/>
      <c r="T41" s="220"/>
      <c r="U41" s="750"/>
      <c r="V41" s="751"/>
      <c r="W41" s="201"/>
      <c r="X41" s="870"/>
      <c r="Y41" s="871"/>
      <c r="Z41" s="201" t="s">
        <v>133</v>
      </c>
      <c r="AA41" s="221"/>
      <c r="AB41" s="221"/>
      <c r="AE41" s="257"/>
      <c r="AF41" s="501">
        <v>5</v>
      </c>
      <c r="AG41" s="501"/>
      <c r="AH41" s="501"/>
      <c r="AI41" s="501"/>
      <c r="AJ41" s="501"/>
    </row>
    <row r="42" spans="1:36" s="42" customFormat="1" ht="15.75">
      <c r="A42" s="215" t="s">
        <v>154</v>
      </c>
      <c r="B42" s="547" t="s">
        <v>39</v>
      </c>
      <c r="C42" s="548"/>
      <c r="D42" s="548"/>
      <c r="E42" s="548"/>
      <c r="F42" s="219"/>
      <c r="G42" s="562">
        <f>G43+G44</f>
        <v>11</v>
      </c>
      <c r="H42" s="562">
        <f>H43+H44</f>
        <v>330</v>
      </c>
      <c r="I42" s="550"/>
      <c r="J42" s="266"/>
      <c r="K42" s="548"/>
      <c r="L42" s="266"/>
      <c r="M42" s="563"/>
      <c r="N42" s="220"/>
      <c r="O42" s="770"/>
      <c r="P42" s="771"/>
      <c r="Q42" s="41"/>
      <c r="R42" s="770"/>
      <c r="S42" s="771"/>
      <c r="T42" s="220"/>
      <c r="U42" s="750"/>
      <c r="V42" s="751"/>
      <c r="W42" s="533"/>
      <c r="X42" s="870"/>
      <c r="Y42" s="871"/>
      <c r="Z42" s="41"/>
      <c r="AA42" s="41"/>
      <c r="AB42" s="41"/>
      <c r="AE42" s="257"/>
      <c r="AF42" s="501"/>
      <c r="AG42" s="501"/>
      <c r="AH42" s="501"/>
      <c r="AI42" s="501"/>
      <c r="AJ42" s="501"/>
    </row>
    <row r="43" spans="1:36" s="42" customFormat="1" ht="15.75">
      <c r="A43" s="215" t="s">
        <v>181</v>
      </c>
      <c r="B43" s="547" t="s">
        <v>39</v>
      </c>
      <c r="C43" s="266"/>
      <c r="D43" s="266">
        <v>1</v>
      </c>
      <c r="E43" s="548"/>
      <c r="F43" s="219"/>
      <c r="G43" s="230">
        <v>5.5</v>
      </c>
      <c r="H43" s="550">
        <f>G43*30</f>
        <v>165</v>
      </c>
      <c r="I43" s="550">
        <v>16</v>
      </c>
      <c r="J43" s="548" t="s">
        <v>226</v>
      </c>
      <c r="K43" s="548" t="s">
        <v>132</v>
      </c>
      <c r="L43" s="266"/>
      <c r="M43" s="563">
        <f t="shared" si="3"/>
        <v>149</v>
      </c>
      <c r="N43" s="220" t="s">
        <v>285</v>
      </c>
      <c r="O43" s="770"/>
      <c r="P43" s="771"/>
      <c r="Q43" s="220"/>
      <c r="R43" s="770"/>
      <c r="S43" s="771"/>
      <c r="T43" s="220"/>
      <c r="U43" s="750"/>
      <c r="V43" s="751"/>
      <c r="W43" s="533"/>
      <c r="X43" s="870"/>
      <c r="Y43" s="871"/>
      <c r="Z43" s="41"/>
      <c r="AA43" s="41"/>
      <c r="AB43" s="41"/>
      <c r="AE43" s="257"/>
      <c r="AF43" s="501">
        <v>1</v>
      </c>
      <c r="AG43" s="501"/>
      <c r="AH43" s="501"/>
      <c r="AI43" s="501"/>
      <c r="AJ43" s="501"/>
    </row>
    <row r="44" spans="1:36" s="42" customFormat="1" ht="15.75">
      <c r="A44" s="215" t="s">
        <v>182</v>
      </c>
      <c r="B44" s="547" t="s">
        <v>39</v>
      </c>
      <c r="C44" s="266">
        <v>2</v>
      </c>
      <c r="D44" s="548"/>
      <c r="E44" s="548"/>
      <c r="F44" s="219"/>
      <c r="G44" s="230">
        <f>H44/30</f>
        <v>5.5</v>
      </c>
      <c r="H44" s="550">
        <v>165</v>
      </c>
      <c r="I44" s="550">
        <v>16</v>
      </c>
      <c r="J44" s="548" t="s">
        <v>226</v>
      </c>
      <c r="K44" s="548" t="s">
        <v>132</v>
      </c>
      <c r="L44" s="266"/>
      <c r="M44" s="563">
        <f t="shared" si="3"/>
        <v>149</v>
      </c>
      <c r="N44" s="220"/>
      <c r="O44" s="770" t="s">
        <v>285</v>
      </c>
      <c r="P44" s="771"/>
      <c r="Q44" s="220"/>
      <c r="R44" s="770"/>
      <c r="S44" s="771"/>
      <c r="T44" s="220"/>
      <c r="U44" s="750"/>
      <c r="V44" s="751"/>
      <c r="W44" s="533"/>
      <c r="X44" s="870"/>
      <c r="Y44" s="871"/>
      <c r="Z44" s="41"/>
      <c r="AA44" s="41"/>
      <c r="AB44" s="41"/>
      <c r="AE44" s="257"/>
      <c r="AF44" s="501">
        <v>1</v>
      </c>
      <c r="AG44" s="501"/>
      <c r="AH44" s="501"/>
      <c r="AI44" s="501"/>
      <c r="AJ44" s="501"/>
    </row>
    <row r="45" spans="1:36" s="42" customFormat="1" ht="16.5" thickBot="1">
      <c r="A45" s="179" t="s">
        <v>155</v>
      </c>
      <c r="B45" s="564" t="s">
        <v>96</v>
      </c>
      <c r="C45" s="565">
        <v>3</v>
      </c>
      <c r="D45" s="79"/>
      <c r="E45" s="79"/>
      <c r="F45" s="265"/>
      <c r="G45" s="566">
        <f>H45/30</f>
        <v>5</v>
      </c>
      <c r="H45" s="74">
        <v>150</v>
      </c>
      <c r="I45" s="550">
        <v>10</v>
      </c>
      <c r="J45" s="548" t="s">
        <v>134</v>
      </c>
      <c r="K45" s="266"/>
      <c r="L45" s="548" t="s">
        <v>227</v>
      </c>
      <c r="M45" s="567">
        <f t="shared" si="3"/>
        <v>140</v>
      </c>
      <c r="N45" s="568"/>
      <c r="O45" s="770"/>
      <c r="P45" s="771"/>
      <c r="Q45" s="548" t="s">
        <v>226</v>
      </c>
      <c r="R45" s="770"/>
      <c r="S45" s="771"/>
      <c r="T45" s="568"/>
      <c r="U45" s="750"/>
      <c r="V45" s="751"/>
      <c r="W45" s="75"/>
      <c r="X45" s="870"/>
      <c r="Y45" s="871"/>
      <c r="Z45" s="76"/>
      <c r="AA45" s="76"/>
      <c r="AB45" s="76"/>
      <c r="AE45" s="257"/>
      <c r="AF45" s="501">
        <v>2</v>
      </c>
      <c r="AG45" s="501"/>
      <c r="AH45" s="501"/>
      <c r="AI45" s="501"/>
      <c r="AJ45" s="501"/>
    </row>
    <row r="46" spans="1:36" s="42" customFormat="1" ht="16.5" thickBot="1">
      <c r="A46" s="794" t="s">
        <v>87</v>
      </c>
      <c r="B46" s="795"/>
      <c r="C46" s="796"/>
      <c r="D46" s="796"/>
      <c r="E46" s="796"/>
      <c r="F46" s="797"/>
      <c r="G46" s="183">
        <f>G25+G26+G29+G33+G36+G39+G42+G45</f>
        <v>63</v>
      </c>
      <c r="H46" s="161">
        <f>H25+H26+H29+H33+H36+H39+H42+H45</f>
        <v>1890</v>
      </c>
      <c r="I46" s="161">
        <f>SUM(I25:I45)</f>
        <v>166</v>
      </c>
      <c r="J46" s="161">
        <v>102</v>
      </c>
      <c r="K46" s="161">
        <v>24</v>
      </c>
      <c r="L46" s="161">
        <v>40</v>
      </c>
      <c r="M46" s="161">
        <f>SUM(M25:M45)</f>
        <v>1724</v>
      </c>
      <c r="N46" s="286" t="s">
        <v>292</v>
      </c>
      <c r="O46" s="864" t="s">
        <v>291</v>
      </c>
      <c r="P46" s="865"/>
      <c r="Q46" s="286" t="s">
        <v>246</v>
      </c>
      <c r="R46" s="864" t="s">
        <v>284</v>
      </c>
      <c r="S46" s="865"/>
      <c r="T46" s="286" t="s">
        <v>284</v>
      </c>
      <c r="U46" s="866"/>
      <c r="V46" s="867"/>
      <c r="W46" s="152"/>
      <c r="X46" s="866"/>
      <c r="Y46" s="867"/>
      <c r="Z46" s="152" t="s">
        <v>133</v>
      </c>
      <c r="AA46" s="152"/>
      <c r="AB46" s="287"/>
      <c r="AE46" s="257"/>
      <c r="AF46" s="501"/>
      <c r="AG46" s="501"/>
      <c r="AH46" s="501"/>
      <c r="AI46" s="501"/>
      <c r="AJ46" s="501"/>
    </row>
    <row r="47" spans="1:36" s="42" customFormat="1" ht="15.75">
      <c r="A47" s="758" t="s">
        <v>329</v>
      </c>
      <c r="B47" s="759"/>
      <c r="C47" s="759"/>
      <c r="D47" s="759"/>
      <c r="E47" s="759"/>
      <c r="F47" s="759"/>
      <c r="G47" s="759"/>
      <c r="H47" s="759"/>
      <c r="I47" s="759"/>
      <c r="J47" s="759"/>
      <c r="K47" s="759"/>
      <c r="L47" s="759"/>
      <c r="M47" s="759"/>
      <c r="N47" s="759"/>
      <c r="O47" s="759"/>
      <c r="P47" s="759"/>
      <c r="Q47" s="759"/>
      <c r="R47" s="759"/>
      <c r="S47" s="759"/>
      <c r="T47" s="759"/>
      <c r="U47" s="759"/>
      <c r="V47" s="759"/>
      <c r="W47" s="759"/>
      <c r="X47" s="759"/>
      <c r="Y47" s="759"/>
      <c r="Z47" s="759"/>
      <c r="AA47" s="759"/>
      <c r="AB47" s="760"/>
      <c r="AE47" s="257"/>
      <c r="AF47" s="501"/>
      <c r="AG47" s="501"/>
      <c r="AH47" s="501"/>
      <c r="AI47" s="501"/>
      <c r="AJ47" s="501"/>
    </row>
    <row r="48" spans="1:36" s="42" customFormat="1" ht="31.5">
      <c r="A48" s="215" t="s">
        <v>183</v>
      </c>
      <c r="B48" s="182" t="s">
        <v>46</v>
      </c>
      <c r="C48" s="40">
        <v>6</v>
      </c>
      <c r="D48" s="181"/>
      <c r="E48" s="181"/>
      <c r="F48" s="181"/>
      <c r="G48" s="569">
        <v>5</v>
      </c>
      <c r="H48" s="570">
        <f aca="true" t="shared" si="4" ref="H48:H53">G48*30</f>
        <v>150</v>
      </c>
      <c r="I48" s="550">
        <v>12</v>
      </c>
      <c r="J48" s="266" t="s">
        <v>134</v>
      </c>
      <c r="K48" s="266"/>
      <c r="L48" s="266" t="s">
        <v>133</v>
      </c>
      <c r="M48" s="517">
        <f>H48-I48</f>
        <v>138</v>
      </c>
      <c r="N48" s="514"/>
      <c r="O48" s="770"/>
      <c r="P48" s="771"/>
      <c r="Q48" s="514"/>
      <c r="R48" s="770"/>
      <c r="S48" s="771"/>
      <c r="T48" s="514"/>
      <c r="U48" s="876" t="s">
        <v>280</v>
      </c>
      <c r="V48" s="877"/>
      <c r="W48" s="181"/>
      <c r="X48" s="880"/>
      <c r="Y48" s="881"/>
      <c r="Z48" s="181"/>
      <c r="AA48" s="181"/>
      <c r="AB48" s="181"/>
      <c r="AE48" s="257"/>
      <c r="AF48" s="501">
        <v>3</v>
      </c>
      <c r="AG48" s="501"/>
      <c r="AH48" s="501"/>
      <c r="AI48" s="498" t="s">
        <v>302</v>
      </c>
      <c r="AJ48" s="499">
        <f>SUMIF(AF$48:AF$62,AF3,G$48:G$62)</f>
        <v>0</v>
      </c>
    </row>
    <row r="49" spans="1:36" s="42" customFormat="1" ht="15.75">
      <c r="A49" s="215" t="s">
        <v>184</v>
      </c>
      <c r="B49" s="547" t="s">
        <v>49</v>
      </c>
      <c r="C49" s="266">
        <v>6</v>
      </c>
      <c r="D49" s="548"/>
      <c r="E49" s="548"/>
      <c r="F49" s="219"/>
      <c r="G49" s="545">
        <v>4</v>
      </c>
      <c r="H49" s="570">
        <f t="shared" si="4"/>
        <v>120</v>
      </c>
      <c r="I49" s="550">
        <v>12</v>
      </c>
      <c r="J49" s="548" t="s">
        <v>134</v>
      </c>
      <c r="K49" s="266"/>
      <c r="L49" s="548" t="s">
        <v>133</v>
      </c>
      <c r="M49" s="267">
        <f>H49-I49</f>
        <v>108</v>
      </c>
      <c r="N49" s="220"/>
      <c r="O49" s="770"/>
      <c r="P49" s="771"/>
      <c r="Q49" s="220"/>
      <c r="R49" s="770"/>
      <c r="S49" s="771"/>
      <c r="T49" s="220"/>
      <c r="U49" s="876" t="s">
        <v>280</v>
      </c>
      <c r="V49" s="877"/>
      <c r="W49" s="201"/>
      <c r="X49" s="880"/>
      <c r="Y49" s="881"/>
      <c r="Z49" s="221"/>
      <c r="AA49" s="221"/>
      <c r="AB49" s="221"/>
      <c r="AE49" s="257"/>
      <c r="AF49" s="501">
        <v>3</v>
      </c>
      <c r="AG49" s="501"/>
      <c r="AH49" s="501"/>
      <c r="AI49" s="498" t="s">
        <v>303</v>
      </c>
      <c r="AJ49" s="499">
        <f>SUMIF(AF$48:AF$62,AF4,G$48:G$62)</f>
        <v>13</v>
      </c>
    </row>
    <row r="50" spans="1:36" s="42" customFormat="1" ht="15.75">
      <c r="A50" s="215" t="s">
        <v>185</v>
      </c>
      <c r="B50" s="552" t="s">
        <v>47</v>
      </c>
      <c r="C50" s="351"/>
      <c r="D50" s="548"/>
      <c r="E50" s="548"/>
      <c r="F50" s="219"/>
      <c r="G50" s="545">
        <f>G51+G52</f>
        <v>10</v>
      </c>
      <c r="H50" s="558">
        <f t="shared" si="4"/>
        <v>300</v>
      </c>
      <c r="I50" s="550"/>
      <c r="J50" s="548"/>
      <c r="K50" s="266"/>
      <c r="L50" s="548"/>
      <c r="M50" s="267"/>
      <c r="N50" s="220"/>
      <c r="O50" s="770"/>
      <c r="P50" s="771"/>
      <c r="Q50" s="220"/>
      <c r="R50" s="770"/>
      <c r="S50" s="771"/>
      <c r="T50" s="220"/>
      <c r="U50" s="770"/>
      <c r="V50" s="771"/>
      <c r="W50" s="201"/>
      <c r="X50" s="880"/>
      <c r="Y50" s="881"/>
      <c r="Z50" s="221"/>
      <c r="AA50" s="221"/>
      <c r="AB50" s="221"/>
      <c r="AE50" s="257"/>
      <c r="AF50" s="501"/>
      <c r="AG50" s="501"/>
      <c r="AH50" s="501"/>
      <c r="AI50" s="498" t="s">
        <v>304</v>
      </c>
      <c r="AJ50" s="499">
        <f>SUMIF(AF$48:AF$62,AF5,G$48:G$62)</f>
        <v>29.5</v>
      </c>
    </row>
    <row r="51" spans="1:36" s="42" customFormat="1" ht="15.75">
      <c r="A51" s="215" t="s">
        <v>219</v>
      </c>
      <c r="B51" s="552" t="s">
        <v>47</v>
      </c>
      <c r="C51" s="351">
        <v>6</v>
      </c>
      <c r="D51" s="548"/>
      <c r="E51" s="548"/>
      <c r="F51" s="41"/>
      <c r="G51" s="545">
        <v>7.5</v>
      </c>
      <c r="H51" s="558">
        <f t="shared" si="4"/>
        <v>225</v>
      </c>
      <c r="I51" s="550">
        <v>16</v>
      </c>
      <c r="J51" s="548" t="s">
        <v>226</v>
      </c>
      <c r="K51" s="266"/>
      <c r="L51" s="266" t="s">
        <v>237</v>
      </c>
      <c r="M51" s="267">
        <f aca="true" t="shared" si="5" ref="M51:M57">H51-I51</f>
        <v>209</v>
      </c>
      <c r="N51" s="220"/>
      <c r="O51" s="770"/>
      <c r="P51" s="771"/>
      <c r="Q51" s="220"/>
      <c r="R51" s="770"/>
      <c r="S51" s="771"/>
      <c r="T51" s="220"/>
      <c r="U51" s="876" t="s">
        <v>238</v>
      </c>
      <c r="V51" s="877"/>
      <c r="W51" s="201"/>
      <c r="X51" s="880"/>
      <c r="Y51" s="881"/>
      <c r="Z51" s="221"/>
      <c r="AA51" s="221"/>
      <c r="AB51" s="221"/>
      <c r="AE51" s="257"/>
      <c r="AF51" s="501">
        <v>3</v>
      </c>
      <c r="AG51" s="501"/>
      <c r="AH51" s="501"/>
      <c r="AI51" s="498" t="s">
        <v>305</v>
      </c>
      <c r="AJ51" s="499">
        <f>SUMIF(AF$48:AF$62,AF6,G$48:G$62)</f>
        <v>9.5</v>
      </c>
    </row>
    <row r="52" spans="1:36" s="42" customFormat="1" ht="15.75">
      <c r="A52" s="215" t="s">
        <v>220</v>
      </c>
      <c r="B52" s="552" t="s">
        <v>79</v>
      </c>
      <c r="C52" s="351"/>
      <c r="D52" s="548"/>
      <c r="E52" s="266">
        <v>7</v>
      </c>
      <c r="F52" s="219"/>
      <c r="G52" s="545">
        <v>2.5</v>
      </c>
      <c r="H52" s="558">
        <f t="shared" si="4"/>
        <v>75</v>
      </c>
      <c r="I52" s="550">
        <v>8</v>
      </c>
      <c r="J52" s="266"/>
      <c r="K52" s="266"/>
      <c r="L52" s="266" t="s">
        <v>98</v>
      </c>
      <c r="M52" s="267">
        <f t="shared" si="5"/>
        <v>67</v>
      </c>
      <c r="N52" s="220"/>
      <c r="O52" s="770"/>
      <c r="P52" s="771"/>
      <c r="Q52" s="220"/>
      <c r="R52" s="770"/>
      <c r="S52" s="771"/>
      <c r="T52" s="220"/>
      <c r="U52" s="770"/>
      <c r="V52" s="771"/>
      <c r="W52" s="201" t="s">
        <v>97</v>
      </c>
      <c r="X52" s="880"/>
      <c r="Y52" s="881"/>
      <c r="Z52" s="221"/>
      <c r="AA52" s="221"/>
      <c r="AB52" s="221"/>
      <c r="AE52" s="257"/>
      <c r="AF52" s="501">
        <v>4</v>
      </c>
      <c r="AG52" s="501"/>
      <c r="AH52" s="501"/>
      <c r="AI52" s="498" t="s">
        <v>306</v>
      </c>
      <c r="AJ52" s="499">
        <f>SUMIF(AF$48:AF$62,AF7,G$48:G$62)</f>
        <v>3</v>
      </c>
    </row>
    <row r="53" spans="1:36" s="42" customFormat="1" ht="31.5">
      <c r="A53" s="215" t="s">
        <v>186</v>
      </c>
      <c r="B53" s="552" t="s">
        <v>48</v>
      </c>
      <c r="C53" s="351">
        <v>7</v>
      </c>
      <c r="D53" s="266"/>
      <c r="E53" s="266"/>
      <c r="F53" s="219"/>
      <c r="G53" s="545">
        <v>7</v>
      </c>
      <c r="H53" s="550">
        <f t="shared" si="4"/>
        <v>210</v>
      </c>
      <c r="I53" s="550">
        <v>12</v>
      </c>
      <c r="J53" s="548" t="s">
        <v>134</v>
      </c>
      <c r="K53" s="266"/>
      <c r="L53" s="548" t="s">
        <v>133</v>
      </c>
      <c r="M53" s="267">
        <f t="shared" si="5"/>
        <v>198</v>
      </c>
      <c r="N53" s="220"/>
      <c r="O53" s="770"/>
      <c r="P53" s="771"/>
      <c r="Q53" s="220"/>
      <c r="R53" s="770"/>
      <c r="S53" s="771"/>
      <c r="T53" s="220"/>
      <c r="U53" s="770"/>
      <c r="V53" s="771"/>
      <c r="W53" s="201" t="s">
        <v>280</v>
      </c>
      <c r="X53" s="880"/>
      <c r="Y53" s="881"/>
      <c r="Z53" s="221"/>
      <c r="AA53" s="221"/>
      <c r="AB53" s="221"/>
      <c r="AE53" s="257"/>
      <c r="AF53" s="501">
        <v>4</v>
      </c>
      <c r="AG53" s="501"/>
      <c r="AH53" s="501"/>
      <c r="AI53" s="501"/>
      <c r="AJ53" s="501">
        <f>SUM(AJ48:AJ52)</f>
        <v>55</v>
      </c>
    </row>
    <row r="54" spans="1:36" s="42" customFormat="1" ht="15.75">
      <c r="A54" s="215" t="s">
        <v>187</v>
      </c>
      <c r="B54" s="552" t="s">
        <v>312</v>
      </c>
      <c r="C54" s="351">
        <v>5</v>
      </c>
      <c r="D54" s="548"/>
      <c r="E54" s="548"/>
      <c r="F54" s="219"/>
      <c r="G54" s="545">
        <v>4</v>
      </c>
      <c r="H54" s="558">
        <f aca="true" t="shared" si="6" ref="H54:H59">G54*30</f>
        <v>120</v>
      </c>
      <c r="I54" s="550">
        <v>8</v>
      </c>
      <c r="J54" s="548" t="s">
        <v>134</v>
      </c>
      <c r="K54" s="266"/>
      <c r="L54" s="548"/>
      <c r="M54" s="267">
        <f t="shared" si="5"/>
        <v>112</v>
      </c>
      <c r="N54" s="220"/>
      <c r="O54" s="770"/>
      <c r="P54" s="771"/>
      <c r="Q54" s="220"/>
      <c r="R54" s="770"/>
      <c r="S54" s="771"/>
      <c r="T54" s="548" t="s">
        <v>134</v>
      </c>
      <c r="U54" s="876"/>
      <c r="V54" s="877"/>
      <c r="W54" s="201"/>
      <c r="X54" s="880"/>
      <c r="Y54" s="881"/>
      <c r="Z54" s="221"/>
      <c r="AA54" s="221"/>
      <c r="AB54" s="221"/>
      <c r="AE54" s="257"/>
      <c r="AF54" s="501">
        <v>3</v>
      </c>
      <c r="AG54" s="501"/>
      <c r="AH54" s="501"/>
      <c r="AI54" s="501"/>
      <c r="AJ54" s="501"/>
    </row>
    <row r="55" spans="1:36" s="42" customFormat="1" ht="15.75">
      <c r="A55" s="215" t="s">
        <v>188</v>
      </c>
      <c r="B55" s="547" t="s">
        <v>42</v>
      </c>
      <c r="C55" s="548"/>
      <c r="D55" s="548"/>
      <c r="E55" s="548"/>
      <c r="F55" s="219"/>
      <c r="G55" s="545">
        <f>G56+G57</f>
        <v>9</v>
      </c>
      <c r="H55" s="571">
        <f t="shared" si="6"/>
        <v>270</v>
      </c>
      <c r="I55" s="544"/>
      <c r="J55" s="266"/>
      <c r="K55" s="266"/>
      <c r="L55" s="266"/>
      <c r="M55" s="267"/>
      <c r="N55" s="220"/>
      <c r="O55" s="770"/>
      <c r="P55" s="771"/>
      <c r="Q55" s="220"/>
      <c r="R55" s="770"/>
      <c r="S55" s="771"/>
      <c r="T55" s="220"/>
      <c r="U55" s="770"/>
      <c r="V55" s="771"/>
      <c r="W55" s="533"/>
      <c r="X55" s="880"/>
      <c r="Y55" s="881"/>
      <c r="Z55" s="41"/>
      <c r="AA55" s="41"/>
      <c r="AB55" s="41"/>
      <c r="AE55" s="257"/>
      <c r="AF55" s="501"/>
      <c r="AG55" s="501"/>
      <c r="AH55" s="501"/>
      <c r="AI55" s="501"/>
      <c r="AJ55" s="501"/>
    </row>
    <row r="56" spans="1:36" s="42" customFormat="1" ht="15.75">
      <c r="A56" s="215" t="s">
        <v>193</v>
      </c>
      <c r="B56" s="547" t="s">
        <v>42</v>
      </c>
      <c r="C56" s="266">
        <v>3</v>
      </c>
      <c r="D56" s="548"/>
      <c r="E56" s="548"/>
      <c r="F56" s="219"/>
      <c r="G56" s="549">
        <v>4</v>
      </c>
      <c r="H56" s="571">
        <f t="shared" si="6"/>
        <v>120</v>
      </c>
      <c r="I56" s="558">
        <v>14</v>
      </c>
      <c r="J56" s="572" t="s">
        <v>134</v>
      </c>
      <c r="K56" s="572"/>
      <c r="L56" s="572" t="s">
        <v>237</v>
      </c>
      <c r="M56" s="573">
        <f t="shared" si="5"/>
        <v>106</v>
      </c>
      <c r="N56" s="574"/>
      <c r="O56" s="874"/>
      <c r="P56" s="875"/>
      <c r="Q56" s="575" t="s">
        <v>284</v>
      </c>
      <c r="R56" s="770"/>
      <c r="S56" s="771"/>
      <c r="T56" s="220"/>
      <c r="U56" s="770"/>
      <c r="V56" s="771"/>
      <c r="W56" s="533"/>
      <c r="X56" s="880"/>
      <c r="Y56" s="881"/>
      <c r="Z56" s="41"/>
      <c r="AA56" s="41"/>
      <c r="AB56" s="41"/>
      <c r="AE56" s="257"/>
      <c r="AF56" s="501">
        <v>2</v>
      </c>
      <c r="AG56" s="501"/>
      <c r="AH56" s="501"/>
      <c r="AI56" s="501"/>
      <c r="AJ56" s="501"/>
    </row>
    <row r="57" spans="1:36" s="42" customFormat="1" ht="15.75">
      <c r="A57" s="215" t="s">
        <v>221</v>
      </c>
      <c r="B57" s="547" t="s">
        <v>75</v>
      </c>
      <c r="C57" s="266">
        <v>4</v>
      </c>
      <c r="D57" s="548"/>
      <c r="E57" s="548"/>
      <c r="F57" s="219"/>
      <c r="G57" s="549">
        <v>5</v>
      </c>
      <c r="H57" s="571">
        <f t="shared" si="6"/>
        <v>150</v>
      </c>
      <c r="I57" s="550">
        <v>14</v>
      </c>
      <c r="J57" s="266" t="s">
        <v>134</v>
      </c>
      <c r="K57" s="266"/>
      <c r="L57" s="266" t="s">
        <v>237</v>
      </c>
      <c r="M57" s="267">
        <f t="shared" si="5"/>
        <v>136</v>
      </c>
      <c r="N57" s="220"/>
      <c r="O57" s="770"/>
      <c r="P57" s="771"/>
      <c r="Q57" s="220"/>
      <c r="R57" s="876" t="s">
        <v>284</v>
      </c>
      <c r="S57" s="877"/>
      <c r="T57" s="220"/>
      <c r="U57" s="770"/>
      <c r="V57" s="771"/>
      <c r="W57" s="533"/>
      <c r="X57" s="880"/>
      <c r="Y57" s="881"/>
      <c r="Z57" s="41"/>
      <c r="AA57" s="41"/>
      <c r="AB57" s="41"/>
      <c r="AE57" s="257"/>
      <c r="AF57" s="501">
        <v>2</v>
      </c>
      <c r="AG57" s="501"/>
      <c r="AH57" s="501"/>
      <c r="AI57" s="501"/>
      <c r="AJ57" s="501"/>
    </row>
    <row r="58" spans="1:36" s="42" customFormat="1" ht="31.5">
      <c r="A58" s="215" t="s">
        <v>189</v>
      </c>
      <c r="B58" s="547" t="s">
        <v>286</v>
      </c>
      <c r="C58" s="548"/>
      <c r="D58" s="548"/>
      <c r="E58" s="548"/>
      <c r="F58" s="219">
        <v>6</v>
      </c>
      <c r="G58" s="230">
        <v>1</v>
      </c>
      <c r="H58" s="571">
        <v>30</v>
      </c>
      <c r="I58" s="544">
        <v>4</v>
      </c>
      <c r="J58" s="548"/>
      <c r="K58" s="266"/>
      <c r="L58" s="576" t="s">
        <v>133</v>
      </c>
      <c r="M58" s="563">
        <f>H58-I58</f>
        <v>26</v>
      </c>
      <c r="N58" s="220"/>
      <c r="O58" s="770"/>
      <c r="P58" s="771"/>
      <c r="Q58" s="220"/>
      <c r="R58" s="770"/>
      <c r="S58" s="771"/>
      <c r="T58" s="220"/>
      <c r="U58" s="770" t="s">
        <v>133</v>
      </c>
      <c r="V58" s="771"/>
      <c r="W58" s="533"/>
      <c r="X58" s="880"/>
      <c r="Y58" s="881"/>
      <c r="Z58" s="41"/>
      <c r="AA58" s="41"/>
      <c r="AB58" s="41"/>
      <c r="AE58" s="257"/>
      <c r="AF58" s="501">
        <v>3</v>
      </c>
      <c r="AG58" s="501"/>
      <c r="AH58" s="501"/>
      <c r="AI58" s="501"/>
      <c r="AJ58" s="501"/>
    </row>
    <row r="59" spans="1:36" s="42" customFormat="1" ht="15.75">
      <c r="A59" s="215" t="s">
        <v>222</v>
      </c>
      <c r="B59" s="547" t="s">
        <v>44</v>
      </c>
      <c r="C59" s="266">
        <v>5</v>
      </c>
      <c r="D59" s="548"/>
      <c r="E59" s="548"/>
      <c r="F59" s="41"/>
      <c r="G59" s="545">
        <v>5</v>
      </c>
      <c r="H59" s="571">
        <f t="shared" si="6"/>
        <v>150</v>
      </c>
      <c r="I59" s="550">
        <v>14</v>
      </c>
      <c r="J59" s="266" t="s">
        <v>134</v>
      </c>
      <c r="K59" s="266"/>
      <c r="L59" s="266" t="s">
        <v>237</v>
      </c>
      <c r="M59" s="267">
        <f>H59-I59</f>
        <v>136</v>
      </c>
      <c r="N59" s="220"/>
      <c r="O59" s="770"/>
      <c r="P59" s="771"/>
      <c r="Q59" s="220"/>
      <c r="R59" s="770"/>
      <c r="S59" s="771"/>
      <c r="T59" s="548" t="s">
        <v>284</v>
      </c>
      <c r="U59" s="770"/>
      <c r="V59" s="771"/>
      <c r="W59" s="533"/>
      <c r="X59" s="880"/>
      <c r="Y59" s="881"/>
      <c r="Z59" s="41"/>
      <c r="AA59" s="41"/>
      <c r="AB59" s="41"/>
      <c r="AE59" s="257"/>
      <c r="AF59" s="501">
        <v>3</v>
      </c>
      <c r="AG59" s="501"/>
      <c r="AH59" s="501"/>
      <c r="AI59" s="501"/>
      <c r="AJ59" s="501"/>
    </row>
    <row r="60" spans="1:36" s="42" customFormat="1" ht="15.75">
      <c r="A60" s="215" t="s">
        <v>190</v>
      </c>
      <c r="B60" s="547" t="s">
        <v>72</v>
      </c>
      <c r="C60" s="266">
        <v>6</v>
      </c>
      <c r="D60" s="266"/>
      <c r="E60" s="266"/>
      <c r="F60" s="219"/>
      <c r="G60" s="545">
        <v>3</v>
      </c>
      <c r="H60" s="543">
        <v>90</v>
      </c>
      <c r="I60" s="544">
        <v>8</v>
      </c>
      <c r="J60" s="548" t="s">
        <v>134</v>
      </c>
      <c r="K60" s="266"/>
      <c r="L60" s="548"/>
      <c r="M60" s="267">
        <f>H60-I60</f>
        <v>82</v>
      </c>
      <c r="N60" s="220"/>
      <c r="O60" s="770"/>
      <c r="P60" s="771"/>
      <c r="Q60" s="220"/>
      <c r="R60" s="770"/>
      <c r="S60" s="771"/>
      <c r="T60" s="220"/>
      <c r="U60" s="876" t="s">
        <v>134</v>
      </c>
      <c r="V60" s="877"/>
      <c r="W60" s="201"/>
      <c r="X60" s="880"/>
      <c r="Y60" s="881"/>
      <c r="Z60" s="221"/>
      <c r="AA60" s="221"/>
      <c r="AB60" s="221"/>
      <c r="AE60" s="257"/>
      <c r="AF60" s="501">
        <v>3</v>
      </c>
      <c r="AG60" s="501"/>
      <c r="AH60" s="501"/>
      <c r="AI60" s="501"/>
      <c r="AJ60" s="501"/>
    </row>
    <row r="61" spans="1:36" s="42" customFormat="1" ht="15.75">
      <c r="A61" s="215" t="s">
        <v>191</v>
      </c>
      <c r="B61" s="547" t="s">
        <v>74</v>
      </c>
      <c r="C61" s="572">
        <v>4</v>
      </c>
      <c r="D61" s="548"/>
      <c r="E61" s="548"/>
      <c r="F61" s="219"/>
      <c r="G61" s="545">
        <v>4</v>
      </c>
      <c r="H61" s="543">
        <v>120</v>
      </c>
      <c r="I61" s="550">
        <v>8</v>
      </c>
      <c r="J61" s="548" t="s">
        <v>134</v>
      </c>
      <c r="K61" s="266"/>
      <c r="L61" s="548"/>
      <c r="M61" s="267">
        <f>H61-I61</f>
        <v>112</v>
      </c>
      <c r="N61" s="220"/>
      <c r="O61" s="770"/>
      <c r="P61" s="771"/>
      <c r="Q61" s="220"/>
      <c r="R61" s="876" t="s">
        <v>134</v>
      </c>
      <c r="S61" s="877"/>
      <c r="T61" s="220"/>
      <c r="U61" s="770"/>
      <c r="V61" s="771"/>
      <c r="W61" s="201"/>
      <c r="X61" s="880"/>
      <c r="Y61" s="881"/>
      <c r="Z61" s="221"/>
      <c r="AA61" s="221"/>
      <c r="AB61" s="221"/>
      <c r="AE61" s="257"/>
      <c r="AF61" s="501">
        <v>2</v>
      </c>
      <c r="AG61" s="501"/>
      <c r="AH61" s="501"/>
      <c r="AI61" s="501"/>
      <c r="AJ61" s="501"/>
    </row>
    <row r="62" spans="1:36" s="42" customFormat="1" ht="31.5">
      <c r="A62" s="352" t="s">
        <v>192</v>
      </c>
      <c r="B62" s="324" t="s">
        <v>89</v>
      </c>
      <c r="C62" s="351">
        <v>9</v>
      </c>
      <c r="D62" s="553"/>
      <c r="E62" s="553"/>
      <c r="F62" s="554"/>
      <c r="G62" s="577">
        <f>H62/30</f>
        <v>3</v>
      </c>
      <c r="H62" s="578">
        <v>90</v>
      </c>
      <c r="I62" s="556">
        <v>4</v>
      </c>
      <c r="J62" s="351" t="s">
        <v>133</v>
      </c>
      <c r="K62" s="351"/>
      <c r="L62" s="553"/>
      <c r="M62" s="303">
        <f>H62-I62</f>
        <v>86</v>
      </c>
      <c r="N62" s="352"/>
      <c r="O62" s="770"/>
      <c r="P62" s="771"/>
      <c r="Q62" s="352"/>
      <c r="R62" s="856"/>
      <c r="S62" s="857"/>
      <c r="T62" s="352"/>
      <c r="U62" s="856"/>
      <c r="V62" s="857"/>
      <c r="W62" s="307"/>
      <c r="X62" s="880"/>
      <c r="Y62" s="881"/>
      <c r="Z62" s="307" t="s">
        <v>133</v>
      </c>
      <c r="AA62" s="353"/>
      <c r="AB62" s="324"/>
      <c r="AE62" s="257"/>
      <c r="AF62" s="501">
        <v>5</v>
      </c>
      <c r="AG62" s="501"/>
      <c r="AH62" s="501"/>
      <c r="AI62" s="501"/>
      <c r="AJ62" s="501"/>
    </row>
    <row r="63" spans="1:36" s="42" customFormat="1" ht="15.75">
      <c r="A63" s="334"/>
      <c r="B63" s="334" t="s">
        <v>167</v>
      </c>
      <c r="C63" s="579"/>
      <c r="D63" s="579"/>
      <c r="E63" s="579"/>
      <c r="F63" s="579"/>
      <c r="G63" s="336">
        <f>G49+G50+G53+G54+G55+G59+G60+G61+G48+G62+G58</f>
        <v>55</v>
      </c>
      <c r="H63" s="336">
        <f>H49+H50+H53+H54+H55+H59+H60+H61+H48+H62+H58</f>
        <v>1650</v>
      </c>
      <c r="I63" s="336">
        <f>SUM(I48:I62)</f>
        <v>134</v>
      </c>
      <c r="J63" s="334">
        <v>86</v>
      </c>
      <c r="K63" s="579"/>
      <c r="L63" s="334">
        <v>48</v>
      </c>
      <c r="M63" s="336">
        <f>SUM(M48:M62)</f>
        <v>1516</v>
      </c>
      <c r="N63" s="579"/>
      <c r="O63" s="770"/>
      <c r="P63" s="771"/>
      <c r="Q63" s="580" t="s">
        <v>284</v>
      </c>
      <c r="R63" s="878" t="s">
        <v>288</v>
      </c>
      <c r="S63" s="879"/>
      <c r="T63" s="580" t="s">
        <v>288</v>
      </c>
      <c r="U63" s="878" t="s">
        <v>289</v>
      </c>
      <c r="V63" s="879"/>
      <c r="W63" s="580" t="s">
        <v>287</v>
      </c>
      <c r="X63" s="880"/>
      <c r="Y63" s="881"/>
      <c r="Z63" s="581" t="s">
        <v>133</v>
      </c>
      <c r="AA63" s="581"/>
      <c r="AB63" s="579"/>
      <c r="AE63" s="257"/>
      <c r="AF63" s="501"/>
      <c r="AG63" s="501"/>
      <c r="AH63" s="501"/>
      <c r="AI63" s="501"/>
      <c r="AJ63" s="501"/>
    </row>
    <row r="64" spans="1:36" s="42" customFormat="1" ht="15.75">
      <c r="A64" s="509"/>
      <c r="B64" s="582"/>
      <c r="C64" s="582"/>
      <c r="D64" s="582"/>
      <c r="E64" s="582"/>
      <c r="F64" s="582"/>
      <c r="G64" s="583"/>
      <c r="H64" s="583"/>
      <c r="I64" s="583"/>
      <c r="J64" s="582"/>
      <c r="K64" s="583"/>
      <c r="L64" s="583"/>
      <c r="M64" s="583"/>
      <c r="N64" s="583"/>
      <c r="O64" s="583"/>
      <c r="P64" s="583"/>
      <c r="Q64" s="583"/>
      <c r="R64" s="583"/>
      <c r="S64" s="583"/>
      <c r="T64" s="583"/>
      <c r="U64" s="583"/>
      <c r="V64" s="582"/>
      <c r="W64" s="582"/>
      <c r="X64" s="582"/>
      <c r="Y64" s="582"/>
      <c r="Z64" s="582"/>
      <c r="AA64" s="582"/>
      <c r="AB64" s="584"/>
      <c r="AE64" s="257"/>
      <c r="AF64" s="501"/>
      <c r="AG64" s="501"/>
      <c r="AH64" s="501"/>
      <c r="AI64" s="501"/>
      <c r="AJ64" s="501"/>
    </row>
    <row r="65" spans="1:36" s="42" customFormat="1" ht="15.75" hidden="1">
      <c r="A65" s="509"/>
      <c r="B65" s="339"/>
      <c r="C65" s="340"/>
      <c r="D65" s="340"/>
      <c r="E65" s="340"/>
      <c r="F65" s="340"/>
      <c r="G65" s="341"/>
      <c r="H65" s="341"/>
      <c r="I65" s="341"/>
      <c r="J65" s="342"/>
      <c r="K65" s="343"/>
      <c r="L65" s="344"/>
      <c r="M65" s="342"/>
      <c r="N65" s="345"/>
      <c r="O65" s="345"/>
      <c r="P65" s="345"/>
      <c r="Q65" s="345"/>
      <c r="R65" s="345"/>
      <c r="S65" s="345"/>
      <c r="T65" s="346"/>
      <c r="U65" s="346"/>
      <c r="V65" s="346"/>
      <c r="W65" s="346"/>
      <c r="X65" s="346"/>
      <c r="Y65" s="346"/>
      <c r="Z65" s="346"/>
      <c r="AA65" s="346"/>
      <c r="AB65" s="347"/>
      <c r="AE65" s="257"/>
      <c r="AF65" s="501"/>
      <c r="AG65" s="501"/>
      <c r="AH65" s="501"/>
      <c r="AI65" s="501"/>
      <c r="AJ65" s="501"/>
    </row>
    <row r="66" spans="1:36" s="42" customFormat="1" ht="15.75">
      <c r="A66" s="843" t="s">
        <v>328</v>
      </c>
      <c r="B66" s="844"/>
      <c r="C66" s="844"/>
      <c r="D66" s="844"/>
      <c r="E66" s="844"/>
      <c r="F66" s="844"/>
      <c r="G66" s="844"/>
      <c r="H66" s="844"/>
      <c r="I66" s="844"/>
      <c r="J66" s="844"/>
      <c r="K66" s="844"/>
      <c r="L66" s="844"/>
      <c r="M66" s="844"/>
      <c r="N66" s="844"/>
      <c r="O66" s="844"/>
      <c r="P66" s="844"/>
      <c r="Q66" s="844"/>
      <c r="R66" s="844"/>
      <c r="S66" s="844"/>
      <c r="T66" s="844"/>
      <c r="U66" s="844"/>
      <c r="V66" s="844"/>
      <c r="W66" s="844"/>
      <c r="X66" s="844"/>
      <c r="Y66" s="844"/>
      <c r="Z66" s="844"/>
      <c r="AA66" s="844"/>
      <c r="AB66" s="845"/>
      <c r="AE66" s="257"/>
      <c r="AF66" s="501"/>
      <c r="AG66" s="501"/>
      <c r="AH66" s="501"/>
      <c r="AI66" s="501"/>
      <c r="AJ66" s="501"/>
    </row>
    <row r="67" spans="1:36" s="42" customFormat="1" ht="31.5">
      <c r="A67" s="307" t="s">
        <v>196</v>
      </c>
      <c r="B67" s="348" t="s">
        <v>56</v>
      </c>
      <c r="C67" s="299"/>
      <c r="D67" s="299">
        <v>10</v>
      </c>
      <c r="E67" s="299"/>
      <c r="F67" s="349"/>
      <c r="G67" s="483">
        <v>5</v>
      </c>
      <c r="H67" s="299">
        <f>G67*30</f>
        <v>150</v>
      </c>
      <c r="I67" s="350">
        <v>12</v>
      </c>
      <c r="J67" s="351">
        <v>12</v>
      </c>
      <c r="K67" s="299"/>
      <c r="L67" s="351">
        <v>0</v>
      </c>
      <c r="M67" s="303">
        <f>H67-I67</f>
        <v>138</v>
      </c>
      <c r="N67" s="352"/>
      <c r="O67" s="856"/>
      <c r="P67" s="857"/>
      <c r="Q67" s="352"/>
      <c r="R67" s="856"/>
      <c r="S67" s="857"/>
      <c r="T67" s="352"/>
      <c r="U67" s="856"/>
      <c r="V67" s="857"/>
      <c r="W67" s="307"/>
      <c r="X67" s="882"/>
      <c r="Y67" s="883"/>
      <c r="Z67" s="353"/>
      <c r="AA67" s="307" t="s">
        <v>280</v>
      </c>
      <c r="AB67" s="354"/>
      <c r="AE67" s="257"/>
      <c r="AF67" s="501">
        <v>5</v>
      </c>
      <c r="AG67" s="501"/>
      <c r="AH67" s="501"/>
      <c r="AI67" s="498" t="s">
        <v>302</v>
      </c>
      <c r="AJ67" s="503">
        <f>SUMIF(AF$67:AF$79,AF3,G$67:G$79)</f>
        <v>0</v>
      </c>
    </row>
    <row r="68" spans="1:36" s="42" customFormat="1" ht="31.5">
      <c r="A68" s="307" t="s">
        <v>197</v>
      </c>
      <c r="B68" s="348" t="s">
        <v>248</v>
      </c>
      <c r="C68" s="508">
        <v>8</v>
      </c>
      <c r="D68" s="299"/>
      <c r="E68" s="299"/>
      <c r="F68" s="349"/>
      <c r="G68" s="483">
        <v>7</v>
      </c>
      <c r="H68" s="299">
        <v>210</v>
      </c>
      <c r="I68" s="350">
        <v>14</v>
      </c>
      <c r="J68" s="553" t="s">
        <v>290</v>
      </c>
      <c r="K68" s="299">
        <v>0</v>
      </c>
      <c r="L68" s="351">
        <v>2</v>
      </c>
      <c r="M68" s="303">
        <f>H68-I68</f>
        <v>196</v>
      </c>
      <c r="N68" s="352"/>
      <c r="O68" s="856"/>
      <c r="P68" s="857"/>
      <c r="Q68" s="352"/>
      <c r="R68" s="856"/>
      <c r="S68" s="857"/>
      <c r="T68" s="352"/>
      <c r="U68" s="856"/>
      <c r="V68" s="857"/>
      <c r="W68" s="307"/>
      <c r="X68" s="882" t="s">
        <v>284</v>
      </c>
      <c r="Y68" s="883"/>
      <c r="Z68" s="355"/>
      <c r="AA68" s="353"/>
      <c r="AB68" s="356"/>
      <c r="AE68" s="257"/>
      <c r="AF68" s="501">
        <v>4</v>
      </c>
      <c r="AG68" s="501"/>
      <c r="AH68" s="501"/>
      <c r="AI68" s="498" t="s">
        <v>303</v>
      </c>
      <c r="AJ68" s="503">
        <f>SUMIF(AF$67:AF$79,AF4,G$67:G$79)</f>
        <v>0</v>
      </c>
    </row>
    <row r="69" spans="1:36" s="42" customFormat="1" ht="15.75">
      <c r="A69" s="307" t="s">
        <v>203</v>
      </c>
      <c r="B69" s="357" t="s">
        <v>198</v>
      </c>
      <c r="C69" s="508"/>
      <c r="D69" s="299"/>
      <c r="E69" s="299"/>
      <c r="F69" s="349"/>
      <c r="G69" s="483">
        <f>G70+G71+G72+G73</f>
        <v>15.5</v>
      </c>
      <c r="H69" s="350">
        <f aca="true" t="shared" si="7" ref="H69:H79">G69*30</f>
        <v>465</v>
      </c>
      <c r="I69" s="350"/>
      <c r="J69" s="351"/>
      <c r="K69" s="299"/>
      <c r="L69" s="351"/>
      <c r="M69" s="303"/>
      <c r="N69" s="352"/>
      <c r="O69" s="856"/>
      <c r="P69" s="857"/>
      <c r="Q69" s="352"/>
      <c r="R69" s="856"/>
      <c r="S69" s="857"/>
      <c r="T69" s="352"/>
      <c r="U69" s="856"/>
      <c r="V69" s="857"/>
      <c r="W69" s="307"/>
      <c r="X69" s="882"/>
      <c r="Y69" s="883"/>
      <c r="Z69" s="353"/>
      <c r="AA69" s="307"/>
      <c r="AB69" s="354"/>
      <c r="AE69" s="257"/>
      <c r="AF69" s="501"/>
      <c r="AG69" s="501"/>
      <c r="AH69" s="501"/>
      <c r="AI69" s="498" t="s">
        <v>304</v>
      </c>
      <c r="AJ69" s="503">
        <f>SUMIF(AF$67:AF$79,AF5,G$67:G$79)</f>
        <v>0</v>
      </c>
    </row>
    <row r="70" spans="1:36" s="42" customFormat="1" ht="15.75">
      <c r="A70" s="201" t="s">
        <v>204</v>
      </c>
      <c r="B70" s="268" t="s">
        <v>249</v>
      </c>
      <c r="C70" s="266">
        <v>7</v>
      </c>
      <c r="D70" s="266"/>
      <c r="E70" s="266"/>
      <c r="F70" s="219"/>
      <c r="G70" s="562">
        <v>4.5</v>
      </c>
      <c r="H70" s="350">
        <f t="shared" si="7"/>
        <v>135</v>
      </c>
      <c r="I70" s="550">
        <v>12</v>
      </c>
      <c r="J70" s="548" t="s">
        <v>280</v>
      </c>
      <c r="K70" s="266"/>
      <c r="L70" s="548" t="s">
        <v>228</v>
      </c>
      <c r="M70" s="267">
        <f>H70-I70</f>
        <v>123</v>
      </c>
      <c r="N70" s="220"/>
      <c r="O70" s="856"/>
      <c r="P70" s="857"/>
      <c r="Q70" s="220"/>
      <c r="R70" s="856"/>
      <c r="S70" s="857"/>
      <c r="T70" s="548"/>
      <c r="U70" s="856"/>
      <c r="V70" s="857"/>
      <c r="W70" s="548" t="s">
        <v>280</v>
      </c>
      <c r="X70" s="882"/>
      <c r="Y70" s="883"/>
      <c r="Z70" s="182"/>
      <c r="AA70" s="182"/>
      <c r="AB70" s="277"/>
      <c r="AE70" s="257"/>
      <c r="AF70" s="501">
        <v>4</v>
      </c>
      <c r="AG70" s="501"/>
      <c r="AH70" s="501"/>
      <c r="AI70" s="498" t="s">
        <v>305</v>
      </c>
      <c r="AJ70" s="503">
        <f>SUMIF(AF$67:AF$79,AF6,G$67:G$79)</f>
        <v>35.5</v>
      </c>
    </row>
    <row r="71" spans="1:36" s="42" customFormat="1" ht="47.25">
      <c r="A71" s="201" t="s">
        <v>205</v>
      </c>
      <c r="B71" s="269" t="s">
        <v>53</v>
      </c>
      <c r="C71" s="203">
        <v>9</v>
      </c>
      <c r="D71" s="203"/>
      <c r="E71" s="203"/>
      <c r="F71" s="204"/>
      <c r="G71" s="205">
        <v>5</v>
      </c>
      <c r="H71" s="350">
        <f t="shared" si="7"/>
        <v>150</v>
      </c>
      <c r="I71" s="254">
        <v>14</v>
      </c>
      <c r="J71" s="215" t="s">
        <v>134</v>
      </c>
      <c r="K71" s="203" t="s">
        <v>315</v>
      </c>
      <c r="L71" s="207"/>
      <c r="M71" s="208">
        <f>H71-I71</f>
        <v>136</v>
      </c>
      <c r="N71" s="209"/>
      <c r="O71" s="856"/>
      <c r="P71" s="857"/>
      <c r="Q71" s="209"/>
      <c r="R71" s="856"/>
      <c r="S71" s="857"/>
      <c r="T71" s="209"/>
      <c r="U71" s="856"/>
      <c r="V71" s="857"/>
      <c r="W71" s="210"/>
      <c r="X71" s="882"/>
      <c r="Y71" s="883"/>
      <c r="Z71" s="201" t="s">
        <v>316</v>
      </c>
      <c r="AA71" s="216"/>
      <c r="AB71" s="214"/>
      <c r="AE71" s="257"/>
      <c r="AF71" s="501">
        <v>5</v>
      </c>
      <c r="AG71" s="501"/>
      <c r="AH71" s="501"/>
      <c r="AI71" s="498" t="s">
        <v>306</v>
      </c>
      <c r="AJ71" s="503">
        <f>SUMIF(AF$67:AF$79,AF7,G$67:G$79)+G80+G81+G82</f>
        <v>29</v>
      </c>
    </row>
    <row r="72" spans="1:36" s="42" customFormat="1" ht="53.25" customHeight="1">
      <c r="A72" s="201" t="s">
        <v>206</v>
      </c>
      <c r="B72" s="270" t="s">
        <v>64</v>
      </c>
      <c r="C72" s="203"/>
      <c r="D72" s="203"/>
      <c r="E72" s="203"/>
      <c r="F72" s="204">
        <v>10</v>
      </c>
      <c r="G72" s="205">
        <v>1</v>
      </c>
      <c r="H72" s="350">
        <f t="shared" si="7"/>
        <v>30</v>
      </c>
      <c r="I72" s="206">
        <v>4</v>
      </c>
      <c r="J72" s="207"/>
      <c r="K72" s="203"/>
      <c r="L72" s="207" t="s">
        <v>229</v>
      </c>
      <c r="M72" s="208">
        <f>H72-I72</f>
        <v>26</v>
      </c>
      <c r="N72" s="209"/>
      <c r="O72" s="856"/>
      <c r="P72" s="857"/>
      <c r="Q72" s="209"/>
      <c r="R72" s="856"/>
      <c r="S72" s="857"/>
      <c r="T72" s="209"/>
      <c r="U72" s="856"/>
      <c r="V72" s="857"/>
      <c r="W72" s="210"/>
      <c r="X72" s="882"/>
      <c r="Y72" s="883"/>
      <c r="Z72" s="211"/>
      <c r="AA72" s="210" t="s">
        <v>133</v>
      </c>
      <c r="AB72" s="212"/>
      <c r="AE72" s="257"/>
      <c r="AF72" s="501">
        <v>5</v>
      </c>
      <c r="AG72" s="501"/>
      <c r="AH72" s="501"/>
      <c r="AI72" s="501"/>
      <c r="AJ72" s="504">
        <f>SUM(AJ67:AJ71)</f>
        <v>64.5</v>
      </c>
    </row>
    <row r="73" spans="1:36" s="42" customFormat="1" ht="31.5">
      <c r="A73" s="201" t="s">
        <v>207</v>
      </c>
      <c r="B73" s="270" t="s">
        <v>54</v>
      </c>
      <c r="C73" s="203">
        <v>10</v>
      </c>
      <c r="D73" s="203"/>
      <c r="E73" s="203"/>
      <c r="F73" s="204"/>
      <c r="G73" s="205">
        <v>5</v>
      </c>
      <c r="H73" s="350">
        <f t="shared" si="7"/>
        <v>150</v>
      </c>
      <c r="I73" s="254">
        <v>18</v>
      </c>
      <c r="J73" s="203">
        <v>12</v>
      </c>
      <c r="K73" s="203" t="s">
        <v>68</v>
      </c>
      <c r="L73" s="208"/>
      <c r="M73" s="208">
        <f>H73-I73</f>
        <v>132</v>
      </c>
      <c r="N73" s="209"/>
      <c r="O73" s="856"/>
      <c r="P73" s="857"/>
      <c r="Q73" s="209"/>
      <c r="R73" s="856"/>
      <c r="S73" s="857"/>
      <c r="T73" s="209"/>
      <c r="U73" s="856"/>
      <c r="V73" s="857"/>
      <c r="W73" s="210"/>
      <c r="X73" s="882"/>
      <c r="Y73" s="883"/>
      <c r="Z73" s="211"/>
      <c r="AA73" s="210" t="s">
        <v>83</v>
      </c>
      <c r="AB73" s="212"/>
      <c r="AE73" s="257"/>
      <c r="AF73" s="501">
        <v>5</v>
      </c>
      <c r="AG73" s="501"/>
      <c r="AH73" s="501"/>
      <c r="AI73" s="501"/>
      <c r="AJ73" s="501"/>
    </row>
    <row r="74" spans="1:36" s="42" customFormat="1" ht="31.5">
      <c r="A74" s="201" t="s">
        <v>208</v>
      </c>
      <c r="B74" s="263" t="s">
        <v>199</v>
      </c>
      <c r="C74" s="253"/>
      <c r="D74" s="203"/>
      <c r="E74" s="203"/>
      <c r="F74" s="204"/>
      <c r="G74" s="205">
        <f>G75+G76</f>
        <v>12</v>
      </c>
      <c r="H74" s="203">
        <f t="shared" si="7"/>
        <v>360</v>
      </c>
      <c r="I74" s="206"/>
      <c r="J74" s="207"/>
      <c r="K74" s="203"/>
      <c r="L74" s="207"/>
      <c r="M74" s="208"/>
      <c r="N74" s="209"/>
      <c r="O74" s="856"/>
      <c r="P74" s="857"/>
      <c r="Q74" s="209"/>
      <c r="R74" s="856"/>
      <c r="S74" s="857"/>
      <c r="T74" s="209"/>
      <c r="U74" s="856"/>
      <c r="V74" s="857"/>
      <c r="W74" s="210"/>
      <c r="X74" s="882"/>
      <c r="Y74" s="883"/>
      <c r="Z74" s="211"/>
      <c r="AA74" s="210"/>
      <c r="AB74" s="212"/>
      <c r="AE74" s="257"/>
      <c r="AF74" s="501"/>
      <c r="AG74" s="501"/>
      <c r="AH74" s="501"/>
      <c r="AI74" s="501"/>
      <c r="AJ74" s="501"/>
    </row>
    <row r="75" spans="1:36" s="42" customFormat="1" ht="15.75">
      <c r="A75" s="201" t="s">
        <v>209</v>
      </c>
      <c r="B75" s="270" t="s">
        <v>51</v>
      </c>
      <c r="C75" s="203">
        <v>7</v>
      </c>
      <c r="D75" s="203"/>
      <c r="E75" s="203"/>
      <c r="F75" s="217"/>
      <c r="G75" s="205">
        <v>6</v>
      </c>
      <c r="H75" s="203">
        <f t="shared" si="7"/>
        <v>180</v>
      </c>
      <c r="I75" s="206">
        <v>12</v>
      </c>
      <c r="J75" s="209" t="s">
        <v>134</v>
      </c>
      <c r="K75" s="203" t="s">
        <v>227</v>
      </c>
      <c r="L75" s="207" t="s">
        <v>227</v>
      </c>
      <c r="M75" s="208">
        <f>H75-I75</f>
        <v>168</v>
      </c>
      <c r="N75" s="209"/>
      <c r="O75" s="856"/>
      <c r="P75" s="857"/>
      <c r="Q75" s="209"/>
      <c r="R75" s="856"/>
      <c r="S75" s="857"/>
      <c r="T75" s="209"/>
      <c r="U75" s="856"/>
      <c r="V75" s="857"/>
      <c r="W75" s="209" t="s">
        <v>317</v>
      </c>
      <c r="X75" s="882"/>
      <c r="Y75" s="883"/>
      <c r="Z75" s="211"/>
      <c r="AA75" s="211"/>
      <c r="AB75" s="214"/>
      <c r="AE75" s="257"/>
      <c r="AF75" s="501">
        <v>4</v>
      </c>
      <c r="AG75" s="501"/>
      <c r="AH75" s="501"/>
      <c r="AI75" s="501"/>
      <c r="AJ75" s="501"/>
    </row>
    <row r="76" spans="1:36" s="42" customFormat="1" ht="31.5">
      <c r="A76" s="201" t="s">
        <v>210</v>
      </c>
      <c r="B76" s="270" t="s">
        <v>52</v>
      </c>
      <c r="C76" s="203">
        <v>8</v>
      </c>
      <c r="D76" s="203"/>
      <c r="E76" s="203"/>
      <c r="F76" s="204"/>
      <c r="G76" s="205">
        <v>6</v>
      </c>
      <c r="H76" s="203">
        <f t="shared" si="7"/>
        <v>180</v>
      </c>
      <c r="I76" s="254">
        <v>14</v>
      </c>
      <c r="J76" s="534" t="s">
        <v>280</v>
      </c>
      <c r="K76" s="230"/>
      <c r="L76" s="534" t="s">
        <v>227</v>
      </c>
      <c r="M76" s="208">
        <f>H76-I76</f>
        <v>166</v>
      </c>
      <c r="N76" s="209"/>
      <c r="O76" s="856"/>
      <c r="P76" s="857"/>
      <c r="Q76" s="209"/>
      <c r="R76" s="856"/>
      <c r="S76" s="857"/>
      <c r="T76" s="209"/>
      <c r="U76" s="856"/>
      <c r="V76" s="857"/>
      <c r="W76" s="210"/>
      <c r="X76" s="882" t="s">
        <v>284</v>
      </c>
      <c r="Y76" s="883"/>
      <c r="Z76" s="211"/>
      <c r="AA76" s="211"/>
      <c r="AB76" s="214"/>
      <c r="AE76" s="257"/>
      <c r="AF76" s="501">
        <v>4</v>
      </c>
      <c r="AG76" s="501"/>
      <c r="AH76" s="501"/>
      <c r="AI76" s="501"/>
      <c r="AJ76" s="501"/>
    </row>
    <row r="77" spans="1:36" s="42" customFormat="1" ht="32.25" customHeight="1">
      <c r="A77" s="201" t="s">
        <v>211</v>
      </c>
      <c r="B77" s="263" t="s">
        <v>200</v>
      </c>
      <c r="C77" s="253"/>
      <c r="D77" s="203"/>
      <c r="E77" s="203"/>
      <c r="F77" s="204"/>
      <c r="G77" s="205">
        <f>G78+G79</f>
        <v>12</v>
      </c>
      <c r="H77" s="203">
        <f t="shared" si="7"/>
        <v>360</v>
      </c>
      <c r="I77" s="206"/>
      <c r="J77" s="207"/>
      <c r="K77" s="203"/>
      <c r="L77" s="207"/>
      <c r="M77" s="208"/>
      <c r="N77" s="209"/>
      <c r="O77" s="856"/>
      <c r="P77" s="857"/>
      <c r="Q77" s="209"/>
      <c r="R77" s="856"/>
      <c r="S77" s="857"/>
      <c r="T77" s="209"/>
      <c r="U77" s="856"/>
      <c r="V77" s="857"/>
      <c r="W77" s="210"/>
      <c r="X77" s="882"/>
      <c r="Y77" s="883"/>
      <c r="Z77" s="211"/>
      <c r="AA77" s="210"/>
      <c r="AB77" s="212"/>
      <c r="AE77" s="257"/>
      <c r="AF77" s="501"/>
      <c r="AG77" s="501"/>
      <c r="AH77" s="501"/>
      <c r="AI77" s="501"/>
      <c r="AJ77" s="501"/>
    </row>
    <row r="78" spans="1:36" s="42" customFormat="1" ht="15.75">
      <c r="A78" s="201" t="s">
        <v>212</v>
      </c>
      <c r="B78" s="270" t="s">
        <v>73</v>
      </c>
      <c r="C78" s="203">
        <v>8</v>
      </c>
      <c r="D78" s="203"/>
      <c r="E78" s="203"/>
      <c r="F78" s="204"/>
      <c r="G78" s="205">
        <v>6</v>
      </c>
      <c r="H78" s="203">
        <f t="shared" si="7"/>
        <v>180</v>
      </c>
      <c r="I78" s="254">
        <v>12</v>
      </c>
      <c r="J78" s="534" t="s">
        <v>134</v>
      </c>
      <c r="K78" s="230"/>
      <c r="L78" s="534" t="s">
        <v>133</v>
      </c>
      <c r="M78" s="208">
        <f>H78-I78</f>
        <v>168</v>
      </c>
      <c r="N78" s="209"/>
      <c r="O78" s="856"/>
      <c r="P78" s="857"/>
      <c r="Q78" s="209"/>
      <c r="R78" s="856"/>
      <c r="S78" s="857"/>
      <c r="T78" s="209"/>
      <c r="U78" s="856"/>
      <c r="V78" s="857"/>
      <c r="W78" s="210"/>
      <c r="X78" s="882" t="s">
        <v>280</v>
      </c>
      <c r="Y78" s="883"/>
      <c r="Z78" s="211"/>
      <c r="AA78" s="211"/>
      <c r="AB78" s="214"/>
      <c r="AE78" s="257"/>
      <c r="AF78" s="501">
        <v>4</v>
      </c>
      <c r="AG78" s="501"/>
      <c r="AH78" s="501"/>
      <c r="AI78" s="501"/>
      <c r="AJ78" s="501"/>
    </row>
    <row r="79" spans="1:36" s="42" customFormat="1" ht="15.75">
      <c r="A79" s="201" t="s">
        <v>213</v>
      </c>
      <c r="B79" s="270" t="s">
        <v>55</v>
      </c>
      <c r="C79" s="203"/>
      <c r="D79" s="203">
        <v>9</v>
      </c>
      <c r="E79" s="203"/>
      <c r="F79" s="204"/>
      <c r="G79" s="205">
        <v>6</v>
      </c>
      <c r="H79" s="203">
        <f t="shared" si="7"/>
        <v>180</v>
      </c>
      <c r="I79" s="206">
        <v>8</v>
      </c>
      <c r="J79" s="213" t="s">
        <v>132</v>
      </c>
      <c r="K79" s="203"/>
      <c r="L79" s="213" t="s">
        <v>227</v>
      </c>
      <c r="M79" s="208">
        <f>H79-I79</f>
        <v>172</v>
      </c>
      <c r="N79" s="209"/>
      <c r="O79" s="856"/>
      <c r="P79" s="857"/>
      <c r="Q79" s="209"/>
      <c r="R79" s="856"/>
      <c r="S79" s="857"/>
      <c r="T79" s="209"/>
      <c r="U79" s="856"/>
      <c r="V79" s="857"/>
      <c r="W79" s="210"/>
      <c r="X79" s="882"/>
      <c r="Y79" s="883"/>
      <c r="Z79" s="201" t="s">
        <v>236</v>
      </c>
      <c r="AA79" s="210"/>
      <c r="AB79" s="212"/>
      <c r="AE79" s="257"/>
      <c r="AF79" s="501">
        <v>4</v>
      </c>
      <c r="AG79" s="501"/>
      <c r="AH79" s="501"/>
      <c r="AI79" s="501"/>
      <c r="AJ79" s="501"/>
    </row>
    <row r="80" spans="1:36" s="42" customFormat="1" ht="15.75">
      <c r="A80" s="201" t="s">
        <v>214</v>
      </c>
      <c r="B80" s="466" t="s">
        <v>57</v>
      </c>
      <c r="C80" s="218"/>
      <c r="D80" s="218">
        <v>9</v>
      </c>
      <c r="E80" s="218"/>
      <c r="F80" s="219"/>
      <c r="G80" s="562">
        <v>4</v>
      </c>
      <c r="H80" s="203">
        <f>30*G80</f>
        <v>120</v>
      </c>
      <c r="I80" s="254">
        <v>8</v>
      </c>
      <c r="J80" s="233">
        <v>4</v>
      </c>
      <c r="K80" s="230">
        <v>4</v>
      </c>
      <c r="L80" s="233">
        <v>0</v>
      </c>
      <c r="M80" s="234">
        <f>H80-I80</f>
        <v>112</v>
      </c>
      <c r="N80" s="215"/>
      <c r="O80" s="856"/>
      <c r="P80" s="857"/>
      <c r="Q80" s="220"/>
      <c r="R80" s="856"/>
      <c r="S80" s="857"/>
      <c r="T80" s="220"/>
      <c r="U80" s="856"/>
      <c r="V80" s="857"/>
      <c r="W80" s="201"/>
      <c r="X80" s="882"/>
      <c r="Y80" s="883"/>
      <c r="Z80" s="201" t="s">
        <v>134</v>
      </c>
      <c r="AA80" s="41"/>
      <c r="AB80" s="222"/>
      <c r="AE80" s="257"/>
      <c r="AF80" s="501"/>
      <c r="AG80" s="501"/>
      <c r="AH80" s="501"/>
      <c r="AI80" s="501"/>
      <c r="AJ80" s="501"/>
    </row>
    <row r="81" spans="1:256" s="41" customFormat="1" ht="31.5">
      <c r="A81" s="201" t="s">
        <v>215</v>
      </c>
      <c r="B81" s="467" t="s">
        <v>141</v>
      </c>
      <c r="C81" s="218"/>
      <c r="D81" s="218">
        <v>9</v>
      </c>
      <c r="E81" s="218"/>
      <c r="F81" s="219"/>
      <c r="G81" s="562">
        <v>4</v>
      </c>
      <c r="H81" s="203">
        <f>G81*30</f>
        <v>120</v>
      </c>
      <c r="I81" s="218">
        <v>4</v>
      </c>
      <c r="J81" s="233">
        <v>4</v>
      </c>
      <c r="K81" s="230"/>
      <c r="L81" s="233"/>
      <c r="M81" s="234">
        <f>H81-I81</f>
        <v>116</v>
      </c>
      <c r="N81" s="215"/>
      <c r="O81" s="856"/>
      <c r="P81" s="857"/>
      <c r="Q81" s="215"/>
      <c r="R81" s="856"/>
      <c r="S81" s="857"/>
      <c r="T81" s="220"/>
      <c r="U81" s="856"/>
      <c r="V81" s="857"/>
      <c r="W81" s="201"/>
      <c r="X81" s="882"/>
      <c r="Y81" s="883"/>
      <c r="Z81" s="201" t="s">
        <v>133</v>
      </c>
      <c r="AA81" s="221"/>
      <c r="AB81" s="222"/>
      <c r="AC81" s="200"/>
      <c r="AE81" s="258"/>
      <c r="AF81" s="501"/>
      <c r="AG81" s="501"/>
      <c r="AH81" s="501"/>
      <c r="AI81" s="501"/>
      <c r="AJ81" s="501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  <c r="IV81" s="42"/>
    </row>
    <row r="82" spans="1:256" s="41" customFormat="1" ht="15.75">
      <c r="A82" s="201" t="s">
        <v>216</v>
      </c>
      <c r="B82" s="271" t="s">
        <v>76</v>
      </c>
      <c r="C82" s="218"/>
      <c r="D82" s="218">
        <v>10</v>
      </c>
      <c r="E82" s="218"/>
      <c r="F82" s="219"/>
      <c r="G82" s="562">
        <v>5</v>
      </c>
      <c r="H82" s="203">
        <f>G82*30</f>
        <v>150</v>
      </c>
      <c r="I82" s="218">
        <v>12</v>
      </c>
      <c r="J82" s="266">
        <v>12</v>
      </c>
      <c r="K82" s="218"/>
      <c r="L82" s="266">
        <v>0</v>
      </c>
      <c r="M82" s="267">
        <f>H82-I82</f>
        <v>138</v>
      </c>
      <c r="N82" s="220"/>
      <c r="O82" s="856"/>
      <c r="P82" s="857"/>
      <c r="Q82" s="220"/>
      <c r="R82" s="856"/>
      <c r="S82" s="857"/>
      <c r="T82" s="220"/>
      <c r="U82" s="856"/>
      <c r="V82" s="857"/>
      <c r="W82" s="201"/>
      <c r="X82" s="882"/>
      <c r="Y82" s="883"/>
      <c r="AA82" s="201" t="s">
        <v>280</v>
      </c>
      <c r="AB82" s="222"/>
      <c r="AC82" s="200"/>
      <c r="AE82" s="258"/>
      <c r="AF82" s="501"/>
      <c r="AG82" s="501"/>
      <c r="AH82" s="501"/>
      <c r="AI82" s="501"/>
      <c r="AJ82" s="501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  <c r="IU82" s="42"/>
      <c r="IV82" s="42"/>
    </row>
    <row r="83" spans="1:256" s="41" customFormat="1" ht="6.75" customHeight="1" thickBot="1">
      <c r="A83" s="223"/>
      <c r="B83" s="224"/>
      <c r="C83" s="225"/>
      <c r="D83" s="225"/>
      <c r="E83" s="225"/>
      <c r="F83" s="226"/>
      <c r="G83" s="309"/>
      <c r="H83" s="310"/>
      <c r="I83" s="310"/>
      <c r="J83" s="311"/>
      <c r="K83" s="310"/>
      <c r="L83" s="311"/>
      <c r="M83" s="312"/>
      <c r="N83" s="313"/>
      <c r="O83" s="886"/>
      <c r="P83" s="887"/>
      <c r="Q83" s="313"/>
      <c r="R83" s="886"/>
      <c r="S83" s="887"/>
      <c r="T83" s="313"/>
      <c r="U83" s="886"/>
      <c r="V83" s="887"/>
      <c r="W83" s="314"/>
      <c r="X83" s="890"/>
      <c r="Y83" s="891"/>
      <c r="Z83" s="315"/>
      <c r="AA83" s="314"/>
      <c r="AB83" s="316"/>
      <c r="AC83" s="273"/>
      <c r="AD83" s="274"/>
      <c r="AE83" s="275"/>
      <c r="AF83" s="502"/>
      <c r="AG83" s="501">
        <v>24</v>
      </c>
      <c r="AH83" s="501">
        <v>2</v>
      </c>
      <c r="AI83" s="501"/>
      <c r="AJ83" s="501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  <c r="IU83" s="42"/>
      <c r="IV83" s="42"/>
    </row>
    <row r="84" spans="1:256" s="41" customFormat="1" ht="16.5" thickBot="1">
      <c r="A84" s="846" t="s">
        <v>168</v>
      </c>
      <c r="B84" s="846"/>
      <c r="C84" s="227"/>
      <c r="D84" s="227"/>
      <c r="E84" s="227"/>
      <c r="F84" s="228"/>
      <c r="G84" s="317">
        <f>G67+G68+G69+G74+G77+G80+G81+G82</f>
        <v>64.5</v>
      </c>
      <c r="H84" s="317">
        <f>H67+H68+H69+H74+H77+H80+H81+H82</f>
        <v>1935</v>
      </c>
      <c r="I84" s="318">
        <f>I67+I68+I70+I71+I72+I73+I75+I76+I78+I79+I80+I81+I82</f>
        <v>144</v>
      </c>
      <c r="J84" s="319">
        <v>110</v>
      </c>
      <c r="K84" s="319">
        <v>18</v>
      </c>
      <c r="L84" s="319">
        <v>16</v>
      </c>
      <c r="M84" s="318">
        <f>M67+M68+M70+M71+M72+M73+M75+M76+M78+M79+M80+M81+M82</f>
        <v>1791</v>
      </c>
      <c r="N84" s="320"/>
      <c r="O84" s="888"/>
      <c r="P84" s="889"/>
      <c r="Q84" s="320"/>
      <c r="R84" s="888"/>
      <c r="S84" s="889"/>
      <c r="T84" s="320"/>
      <c r="U84" s="888"/>
      <c r="V84" s="889"/>
      <c r="W84" s="321" t="s">
        <v>246</v>
      </c>
      <c r="X84" s="884" t="s">
        <v>294</v>
      </c>
      <c r="Y84" s="885"/>
      <c r="Z84" s="321" t="s">
        <v>318</v>
      </c>
      <c r="AA84" s="321" t="s">
        <v>296</v>
      </c>
      <c r="AB84" s="322"/>
      <c r="AC84" s="274"/>
      <c r="AD84" s="274"/>
      <c r="AE84" s="275"/>
      <c r="AF84" s="502"/>
      <c r="AG84" s="501">
        <v>36</v>
      </c>
      <c r="AH84" s="501">
        <v>4</v>
      </c>
      <c r="AI84" s="501"/>
      <c r="AJ84" s="501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  <c r="IV84" s="42"/>
    </row>
    <row r="85" spans="1:36" s="55" customFormat="1" ht="17.25" customHeight="1" thickBot="1">
      <c r="A85" s="585"/>
      <c r="B85" s="586"/>
      <c r="C85" s="587"/>
      <c r="D85" s="588"/>
      <c r="E85" s="588"/>
      <c r="F85" s="589"/>
      <c r="G85" s="590"/>
      <c r="H85" s="590"/>
      <c r="I85" s="591"/>
      <c r="J85" s="591"/>
      <c r="K85" s="590"/>
      <c r="L85" s="591"/>
      <c r="M85" s="592"/>
      <c r="N85" s="588"/>
      <c r="O85" s="588"/>
      <c r="P85" s="588"/>
      <c r="Q85" s="588"/>
      <c r="R85" s="588"/>
      <c r="S85" s="587"/>
      <c r="T85" s="588"/>
      <c r="U85" s="588"/>
      <c r="V85" s="593"/>
      <c r="W85" s="593"/>
      <c r="X85" s="593"/>
      <c r="Y85" s="593"/>
      <c r="Z85" s="593"/>
      <c r="AA85" s="593"/>
      <c r="AB85" s="594"/>
      <c r="AE85" s="259"/>
      <c r="AF85" s="505"/>
      <c r="AG85" s="505">
        <v>40</v>
      </c>
      <c r="AH85" s="505">
        <v>6</v>
      </c>
      <c r="AI85" s="505"/>
      <c r="AJ85" s="505"/>
    </row>
    <row r="86" spans="1:36" s="55" customFormat="1" ht="17.25" customHeight="1" thickBot="1">
      <c r="A86" s="839" t="s">
        <v>86</v>
      </c>
      <c r="B86" s="840"/>
      <c r="C86" s="841"/>
      <c r="D86" s="841"/>
      <c r="E86" s="841"/>
      <c r="F86" s="842"/>
      <c r="G86" s="147">
        <f aca="true" t="shared" si="8" ref="G86:M86">G84+G63</f>
        <v>119.5</v>
      </c>
      <c r="H86" s="148">
        <f t="shared" si="8"/>
        <v>3585</v>
      </c>
      <c r="I86" s="148">
        <f t="shared" si="8"/>
        <v>278</v>
      </c>
      <c r="J86" s="148">
        <f t="shared" si="8"/>
        <v>196</v>
      </c>
      <c r="K86" s="148">
        <f t="shared" si="8"/>
        <v>18</v>
      </c>
      <c r="L86" s="148">
        <f t="shared" si="8"/>
        <v>64</v>
      </c>
      <c r="M86" s="148">
        <f t="shared" si="8"/>
        <v>3307</v>
      </c>
      <c r="N86" s="144"/>
      <c r="O86" s="898"/>
      <c r="P86" s="899"/>
      <c r="Q86" s="144"/>
      <c r="R86" s="898"/>
      <c r="S86" s="899"/>
      <c r="T86" s="144"/>
      <c r="U86" s="898"/>
      <c r="V86" s="899"/>
      <c r="W86" s="145"/>
      <c r="X86" s="896"/>
      <c r="Y86" s="897"/>
      <c r="Z86" s="145"/>
      <c r="AA86" s="145"/>
      <c r="AB86" s="146"/>
      <c r="AC86" s="64"/>
      <c r="AE86" s="259"/>
      <c r="AF86" s="505"/>
      <c r="AG86" s="505">
        <v>40</v>
      </c>
      <c r="AH86" s="505">
        <v>6</v>
      </c>
      <c r="AI86" s="505"/>
      <c r="AJ86" s="505"/>
    </row>
    <row r="87" spans="1:36" s="55" customFormat="1" ht="17.25" customHeight="1" thickBot="1">
      <c r="A87" s="72"/>
      <c r="B87" s="595"/>
      <c r="C87" s="596"/>
      <c r="D87" s="596"/>
      <c r="E87" s="596"/>
      <c r="F87" s="596"/>
      <c r="G87" s="170"/>
      <c r="H87" s="171"/>
      <c r="I87" s="171"/>
      <c r="J87" s="171"/>
      <c r="K87" s="67"/>
      <c r="L87" s="171"/>
      <c r="M87" s="171"/>
      <c r="N87" s="66"/>
      <c r="O87" s="66"/>
      <c r="P87" s="66"/>
      <c r="Q87" s="66"/>
      <c r="R87" s="66"/>
      <c r="S87" s="65"/>
      <c r="T87" s="66"/>
      <c r="U87" s="66"/>
      <c r="V87" s="63"/>
      <c r="W87" s="63"/>
      <c r="X87" s="63"/>
      <c r="Y87" s="63"/>
      <c r="Z87" s="63"/>
      <c r="AA87" s="63"/>
      <c r="AB87" s="71"/>
      <c r="AC87" s="64"/>
      <c r="AE87" s="259"/>
      <c r="AF87" s="505"/>
      <c r="AG87" s="505"/>
      <c r="AH87" s="505"/>
      <c r="AI87" s="498" t="s">
        <v>302</v>
      </c>
      <c r="AJ87" s="499">
        <f>AJ12+AJ25+AJ48+AJ67</f>
        <v>40</v>
      </c>
    </row>
    <row r="88" spans="1:36" s="55" customFormat="1" ht="17.25" customHeight="1" thickBot="1">
      <c r="A88" s="813" t="s">
        <v>321</v>
      </c>
      <c r="B88" s="912"/>
      <c r="C88" s="912"/>
      <c r="D88" s="912"/>
      <c r="E88" s="912"/>
      <c r="F88" s="912"/>
      <c r="G88" s="912"/>
      <c r="H88" s="912"/>
      <c r="I88" s="912"/>
      <c r="J88" s="912"/>
      <c r="K88" s="912"/>
      <c r="L88" s="912"/>
      <c r="M88" s="912"/>
      <c r="N88" s="912"/>
      <c r="O88" s="912"/>
      <c r="P88" s="912"/>
      <c r="Q88" s="912"/>
      <c r="R88" s="912"/>
      <c r="S88" s="912"/>
      <c r="T88" s="912"/>
      <c r="U88" s="912"/>
      <c r="V88" s="912"/>
      <c r="W88" s="912"/>
      <c r="X88" s="912"/>
      <c r="Y88" s="912"/>
      <c r="Z88" s="912"/>
      <c r="AA88" s="912"/>
      <c r="AB88" s="913"/>
      <c r="AC88" s="64"/>
      <c r="AE88" s="259"/>
      <c r="AF88" s="505"/>
      <c r="AG88" s="505">
        <f>64*30</f>
        <v>1920</v>
      </c>
      <c r="AH88" s="505"/>
      <c r="AI88" s="498" t="s">
        <v>303</v>
      </c>
      <c r="AJ88" s="499">
        <f>AJ13+AJ26+AJ49+AJ68</f>
        <v>43.5</v>
      </c>
    </row>
    <row r="89" spans="1:36" s="55" customFormat="1" ht="17.25" customHeight="1" thickBot="1">
      <c r="A89" s="179" t="s">
        <v>156</v>
      </c>
      <c r="B89" s="78" t="s">
        <v>22</v>
      </c>
      <c r="C89" s="73"/>
      <c r="D89" s="79" t="s">
        <v>253</v>
      </c>
      <c r="E89" s="79"/>
      <c r="F89" s="76"/>
      <c r="G89" s="150">
        <v>16.5</v>
      </c>
      <c r="H89" s="74">
        <f>G89*30</f>
        <v>495</v>
      </c>
      <c r="I89" s="74"/>
      <c r="J89" s="74"/>
      <c r="K89" s="73"/>
      <c r="L89" s="73"/>
      <c r="M89" s="77"/>
      <c r="N89" s="80"/>
      <c r="O89" s="360"/>
      <c r="P89" s="361"/>
      <c r="Q89" s="80"/>
      <c r="R89" s="360"/>
      <c r="S89" s="361"/>
      <c r="T89" s="80"/>
      <c r="U89" s="900"/>
      <c r="V89" s="901"/>
      <c r="W89" s="75"/>
      <c r="X89" s="892"/>
      <c r="Y89" s="893"/>
      <c r="Z89" s="76"/>
      <c r="AA89" s="76"/>
      <c r="AB89" s="76"/>
      <c r="AC89" s="64"/>
      <c r="AE89" s="259"/>
      <c r="AF89" s="505"/>
      <c r="AG89" s="505"/>
      <c r="AH89" s="505"/>
      <c r="AI89" s="498" t="s">
        <v>304</v>
      </c>
      <c r="AJ89" s="499">
        <f>AJ14+AJ27+AJ50+AJ69</f>
        <v>49</v>
      </c>
    </row>
    <row r="90" spans="1:36" s="55" customFormat="1" ht="17.25" customHeight="1" thickBot="1">
      <c r="A90" s="813" t="s">
        <v>38</v>
      </c>
      <c r="B90" s="838"/>
      <c r="C90" s="818"/>
      <c r="D90" s="818"/>
      <c r="E90" s="818"/>
      <c r="F90" s="819"/>
      <c r="G90" s="143">
        <f>G89</f>
        <v>16.5</v>
      </c>
      <c r="H90" s="151">
        <f>SUM(H89:H89)</f>
        <v>495</v>
      </c>
      <c r="I90" s="158"/>
      <c r="J90" s="158"/>
      <c r="K90" s="158"/>
      <c r="L90" s="158"/>
      <c r="M90" s="158"/>
      <c r="N90" s="158"/>
      <c r="O90" s="894"/>
      <c r="P90" s="895"/>
      <c r="Q90" s="158"/>
      <c r="R90" s="894"/>
      <c r="S90" s="895"/>
      <c r="T90" s="158"/>
      <c r="U90" s="894"/>
      <c r="V90" s="895"/>
      <c r="W90" s="158"/>
      <c r="X90" s="894"/>
      <c r="Y90" s="895"/>
      <c r="Z90" s="158"/>
      <c r="AA90" s="158"/>
      <c r="AB90" s="158"/>
      <c r="AC90" s="64"/>
      <c r="AE90" s="259"/>
      <c r="AF90" s="505"/>
      <c r="AG90" s="505"/>
      <c r="AH90" s="505"/>
      <c r="AI90" s="498" t="s">
        <v>305</v>
      </c>
      <c r="AJ90" s="499">
        <f>AJ15+AJ28+AJ51+AJ70</f>
        <v>54</v>
      </c>
    </row>
    <row r="91" spans="1:36" s="55" customFormat="1" ht="17.25" customHeight="1" thickBot="1">
      <c r="A91" s="813" t="s">
        <v>169</v>
      </c>
      <c r="B91" s="814"/>
      <c r="C91" s="814"/>
      <c r="D91" s="814"/>
      <c r="E91" s="814"/>
      <c r="F91" s="814"/>
      <c r="G91" s="814"/>
      <c r="H91" s="815"/>
      <c r="I91" s="814"/>
      <c r="J91" s="814"/>
      <c r="K91" s="814"/>
      <c r="L91" s="814"/>
      <c r="M91" s="814"/>
      <c r="N91" s="814"/>
      <c r="O91" s="814"/>
      <c r="P91" s="814"/>
      <c r="Q91" s="814"/>
      <c r="R91" s="814"/>
      <c r="S91" s="814"/>
      <c r="T91" s="814"/>
      <c r="U91" s="814"/>
      <c r="V91" s="814"/>
      <c r="W91" s="814"/>
      <c r="X91" s="814"/>
      <c r="Y91" s="814"/>
      <c r="Z91" s="814"/>
      <c r="AA91" s="814"/>
      <c r="AB91" s="816"/>
      <c r="AC91" s="64"/>
      <c r="AE91" s="259"/>
      <c r="AF91" s="505"/>
      <c r="AG91" s="505"/>
      <c r="AH91" s="505"/>
      <c r="AI91" s="498" t="s">
        <v>306</v>
      </c>
      <c r="AJ91" s="499">
        <f>AJ16+AJ29+AJ52+AJ71</f>
        <v>34</v>
      </c>
    </row>
    <row r="92" spans="1:36" s="55" customFormat="1" ht="17.25" customHeight="1" thickBot="1">
      <c r="A92" s="180" t="s">
        <v>157</v>
      </c>
      <c r="B92" s="82" t="s">
        <v>82</v>
      </c>
      <c r="C92" s="81" t="s">
        <v>253</v>
      </c>
      <c r="D92" s="83"/>
      <c r="E92" s="83"/>
      <c r="F92" s="84"/>
      <c r="G92" s="159">
        <v>3</v>
      </c>
      <c r="H92" s="378">
        <f>G92*30</f>
        <v>90</v>
      </c>
      <c r="I92" s="83"/>
      <c r="J92" s="83"/>
      <c r="K92" s="83"/>
      <c r="L92" s="83"/>
      <c r="M92" s="83"/>
      <c r="N92" s="85"/>
      <c r="O92" s="916"/>
      <c r="P92" s="917"/>
      <c r="Q92" s="86"/>
      <c r="R92" s="766"/>
      <c r="S92" s="767"/>
      <c r="T92" s="86"/>
      <c r="U92" s="766"/>
      <c r="V92" s="767"/>
      <c r="W92" s="86"/>
      <c r="X92" s="766"/>
      <c r="Y92" s="767"/>
      <c r="Z92" s="87"/>
      <c r="AA92" s="87"/>
      <c r="AB92" s="87"/>
      <c r="AC92" s="64"/>
      <c r="AE92" s="259"/>
      <c r="AF92" s="505"/>
      <c r="AG92" s="505"/>
      <c r="AH92" s="505"/>
      <c r="AI92" s="505" t="s">
        <v>307</v>
      </c>
      <c r="AJ92" s="499">
        <f>G90+G93</f>
        <v>19.5</v>
      </c>
    </row>
    <row r="93" spans="1:36" s="55" customFormat="1" ht="17.25" customHeight="1" thickBot="1">
      <c r="A93" s="817" t="s">
        <v>38</v>
      </c>
      <c r="B93" s="818"/>
      <c r="C93" s="818"/>
      <c r="D93" s="818"/>
      <c r="E93" s="818"/>
      <c r="F93" s="819"/>
      <c r="G93" s="143">
        <v>3</v>
      </c>
      <c r="H93" s="378">
        <f>G93*30</f>
        <v>90</v>
      </c>
      <c r="I93" s="157"/>
      <c r="J93" s="157"/>
      <c r="K93" s="157"/>
      <c r="L93" s="157"/>
      <c r="M93" s="157"/>
      <c r="N93" s="155"/>
      <c r="O93" s="916"/>
      <c r="P93" s="917"/>
      <c r="Q93" s="156"/>
      <c r="R93" s="766"/>
      <c r="S93" s="767"/>
      <c r="T93" s="156"/>
      <c r="U93" s="766"/>
      <c r="V93" s="767"/>
      <c r="W93" s="156"/>
      <c r="X93" s="766"/>
      <c r="Y93" s="767"/>
      <c r="Z93" s="149"/>
      <c r="AA93" s="149"/>
      <c r="AB93" s="149"/>
      <c r="AC93" s="64"/>
      <c r="AE93" s="259"/>
      <c r="AF93" s="505"/>
      <c r="AG93" s="505"/>
      <c r="AH93" s="505"/>
      <c r="AI93" s="505"/>
      <c r="AJ93" s="499">
        <f>SUM(AJ87:AJ92)</f>
        <v>240</v>
      </c>
    </row>
    <row r="94" spans="1:36" s="55" customFormat="1" ht="17.25" customHeight="1">
      <c r="A94" s="72"/>
      <c r="B94" s="595"/>
      <c r="C94" s="596"/>
      <c r="D94" s="596"/>
      <c r="E94" s="596"/>
      <c r="F94" s="596"/>
      <c r="G94" s="170"/>
      <c r="H94" s="171"/>
      <c r="I94" s="171"/>
      <c r="J94" s="171"/>
      <c r="K94" s="67"/>
      <c r="L94" s="171"/>
      <c r="M94" s="171"/>
      <c r="N94" s="66"/>
      <c r="O94" s="66"/>
      <c r="P94" s="66"/>
      <c r="Q94" s="66"/>
      <c r="R94" s="66"/>
      <c r="S94" s="65"/>
      <c r="T94" s="66"/>
      <c r="U94" s="66"/>
      <c r="V94" s="63"/>
      <c r="W94" s="63"/>
      <c r="X94" s="63"/>
      <c r="Y94" s="63"/>
      <c r="Z94" s="63"/>
      <c r="AA94" s="63"/>
      <c r="AB94" s="71"/>
      <c r="AC94" s="64"/>
      <c r="AE94" s="259"/>
      <c r="AF94" s="505"/>
      <c r="AG94" s="505"/>
      <c r="AH94" s="505"/>
      <c r="AI94" s="505"/>
      <c r="AJ94" s="505"/>
    </row>
    <row r="95" spans="1:36" s="55" customFormat="1" ht="17.25" customHeight="1">
      <c r="A95" s="72"/>
      <c r="B95" s="595"/>
      <c r="C95" s="596"/>
      <c r="D95" s="596"/>
      <c r="E95" s="596"/>
      <c r="F95" s="596"/>
      <c r="G95" s="170"/>
      <c r="H95" s="171"/>
      <c r="I95" s="171"/>
      <c r="J95" s="171"/>
      <c r="K95" s="67"/>
      <c r="L95" s="171"/>
      <c r="M95" s="171"/>
      <c r="N95" s="66"/>
      <c r="O95" s="66"/>
      <c r="P95" s="66"/>
      <c r="Q95" s="66"/>
      <c r="R95" s="66"/>
      <c r="S95" s="65"/>
      <c r="T95" s="66"/>
      <c r="U95" s="66"/>
      <c r="V95" s="63"/>
      <c r="W95" s="63"/>
      <c r="X95" s="63"/>
      <c r="Y95" s="63"/>
      <c r="Z95" s="63"/>
      <c r="AA95" s="63"/>
      <c r="AB95" s="71"/>
      <c r="AC95" s="64"/>
      <c r="AE95" s="259"/>
      <c r="AF95" s="505"/>
      <c r="AG95" s="505"/>
      <c r="AH95" s="505"/>
      <c r="AI95" s="505"/>
      <c r="AJ95" s="505"/>
    </row>
    <row r="96" spans="1:36" s="55" customFormat="1" ht="17.25" customHeight="1">
      <c r="A96" s="72"/>
      <c r="B96" s="595"/>
      <c r="C96" s="596"/>
      <c r="D96" s="596"/>
      <c r="E96" s="596"/>
      <c r="F96" s="596"/>
      <c r="G96" s="170"/>
      <c r="H96" s="171"/>
      <c r="I96" s="171"/>
      <c r="J96" s="171"/>
      <c r="K96" s="67"/>
      <c r="L96" s="171"/>
      <c r="M96" s="171"/>
      <c r="N96" s="66"/>
      <c r="O96" s="66"/>
      <c r="P96" s="66"/>
      <c r="Q96" s="66"/>
      <c r="R96" s="66"/>
      <c r="S96" s="65"/>
      <c r="T96" s="66"/>
      <c r="U96" s="66"/>
      <c r="V96" s="63"/>
      <c r="W96" s="63"/>
      <c r="X96" s="63"/>
      <c r="Y96" s="63"/>
      <c r="Z96" s="63"/>
      <c r="AA96" s="63"/>
      <c r="AB96" s="71"/>
      <c r="AC96" s="64"/>
      <c r="AE96" s="259"/>
      <c r="AF96" s="505"/>
      <c r="AG96" s="505"/>
      <c r="AH96" s="505"/>
      <c r="AI96" s="505"/>
      <c r="AJ96" s="505"/>
    </row>
    <row r="97" spans="1:36" s="55" customFormat="1" ht="12" customHeight="1" thickBot="1">
      <c r="A97" s="69"/>
      <c r="B97" s="70"/>
      <c r="C97" s="57"/>
      <c r="D97" s="58"/>
      <c r="E97" s="58"/>
      <c r="F97" s="59"/>
      <c r="G97" s="60"/>
      <c r="H97" s="60"/>
      <c r="I97" s="61"/>
      <c r="J97" s="61"/>
      <c r="K97" s="60"/>
      <c r="L97" s="61"/>
      <c r="M97" s="62"/>
      <c r="N97" s="58"/>
      <c r="O97" s="58"/>
      <c r="P97" s="58"/>
      <c r="Q97" s="58"/>
      <c r="R97" s="58"/>
      <c r="S97" s="57"/>
      <c r="T97" s="58"/>
      <c r="U97" s="58"/>
      <c r="V97" s="63"/>
      <c r="W97" s="63"/>
      <c r="X97" s="63"/>
      <c r="Y97" s="63"/>
      <c r="Z97" s="63"/>
      <c r="AA97" s="63"/>
      <c r="AB97" s="71"/>
      <c r="AE97" s="259"/>
      <c r="AF97" s="505"/>
      <c r="AG97" s="505"/>
      <c r="AH97" s="505"/>
      <c r="AI97" s="505"/>
      <c r="AJ97" s="505"/>
    </row>
    <row r="98" spans="1:36" s="55" customFormat="1" ht="17.25" customHeight="1" thickBot="1">
      <c r="A98" s="820" t="s">
        <v>330</v>
      </c>
      <c r="B98" s="821"/>
      <c r="C98" s="821"/>
      <c r="D98" s="821"/>
      <c r="E98" s="821"/>
      <c r="F98" s="822"/>
      <c r="G98" s="290">
        <f>G24+G46+G86+G90+G93</f>
        <v>240</v>
      </c>
      <c r="H98" s="290">
        <f>H24+H46+H86+H90+H93</f>
        <v>7200</v>
      </c>
      <c r="I98" s="290">
        <f>I24+I46+I86+I90+I93</f>
        <v>492</v>
      </c>
      <c r="J98" s="290">
        <f>J24+J46+J86+J90+J93</f>
        <v>338</v>
      </c>
      <c r="K98" s="290">
        <f>K24+K46+K86+K90+K93</f>
        <v>42</v>
      </c>
      <c r="L98" s="290">
        <f>L24+L46+L86+L90+L93</f>
        <v>112</v>
      </c>
      <c r="M98" s="290">
        <f>M24+M46+M86+M90+M93</f>
        <v>6123</v>
      </c>
      <c r="N98" s="291"/>
      <c r="O98" s="906"/>
      <c r="P98" s="907"/>
      <c r="Q98" s="291"/>
      <c r="R98" s="906"/>
      <c r="S98" s="907"/>
      <c r="T98" s="291"/>
      <c r="U98" s="906"/>
      <c r="V98" s="907"/>
      <c r="W98" s="292"/>
      <c r="X98" s="914"/>
      <c r="Y98" s="915"/>
      <c r="Z98" s="292"/>
      <c r="AA98" s="292"/>
      <c r="AB98" s="293"/>
      <c r="AE98" s="259"/>
      <c r="AF98" s="505"/>
      <c r="AG98" s="505"/>
      <c r="AH98" s="505"/>
      <c r="AI98" s="505"/>
      <c r="AJ98" s="505"/>
    </row>
    <row r="99" spans="1:36" s="38" customFormat="1" ht="15.75">
      <c r="A99" s="847" t="s">
        <v>32</v>
      </c>
      <c r="B99" s="847"/>
      <c r="C99" s="847"/>
      <c r="D99" s="847"/>
      <c r="E99" s="847"/>
      <c r="F99" s="847"/>
      <c r="G99" s="847"/>
      <c r="H99" s="847"/>
      <c r="I99" s="847"/>
      <c r="J99" s="847"/>
      <c r="K99" s="847"/>
      <c r="L99" s="847"/>
      <c r="M99" s="847"/>
      <c r="N99" s="294" t="s">
        <v>292</v>
      </c>
      <c r="O99" s="902" t="s">
        <v>291</v>
      </c>
      <c r="P99" s="903"/>
      <c r="Q99" s="295" t="s">
        <v>296</v>
      </c>
      <c r="R99" s="902" t="s">
        <v>299</v>
      </c>
      <c r="S99" s="903"/>
      <c r="T99" s="295" t="s">
        <v>300</v>
      </c>
      <c r="U99" s="908" t="s">
        <v>289</v>
      </c>
      <c r="V99" s="909"/>
      <c r="W99" s="296" t="s">
        <v>319</v>
      </c>
      <c r="X99" s="908" t="s">
        <v>299</v>
      </c>
      <c r="Y99" s="909"/>
      <c r="Z99" s="296" t="s">
        <v>320</v>
      </c>
      <c r="AA99" s="296" t="s">
        <v>296</v>
      </c>
      <c r="AB99" s="297"/>
      <c r="AE99" s="256"/>
      <c r="AF99" s="498"/>
      <c r="AG99" s="498"/>
      <c r="AH99" s="498"/>
      <c r="AI99" s="498"/>
      <c r="AJ99" s="498"/>
    </row>
    <row r="100" spans="1:36" s="42" customFormat="1" ht="15.75">
      <c r="A100" s="830" t="s">
        <v>33</v>
      </c>
      <c r="B100" s="830"/>
      <c r="C100" s="830"/>
      <c r="D100" s="830"/>
      <c r="E100" s="830"/>
      <c r="F100" s="830"/>
      <c r="G100" s="830"/>
      <c r="H100" s="830"/>
      <c r="I100" s="830"/>
      <c r="J100" s="830"/>
      <c r="K100" s="830"/>
      <c r="L100" s="830"/>
      <c r="M100" s="830"/>
      <c r="N100" s="298">
        <f>'всмом 2'!AL90</f>
        <v>1</v>
      </c>
      <c r="O100" s="904">
        <f>'всмом 2'!AM90</f>
        <v>4</v>
      </c>
      <c r="P100" s="905"/>
      <c r="Q100" s="299">
        <f>'всмом 2'!AN90</f>
        <v>3</v>
      </c>
      <c r="R100" s="904">
        <f>'всмом 2'!AO90</f>
        <v>5</v>
      </c>
      <c r="S100" s="905"/>
      <c r="T100" s="299">
        <f>'всмом 2'!AP90</f>
        <v>4</v>
      </c>
      <c r="U100" s="910">
        <f>'всмом 2'!AQ90</f>
        <v>4</v>
      </c>
      <c r="V100" s="911"/>
      <c r="W100" s="300">
        <f>'всмом 2'!AR90</f>
        <v>3</v>
      </c>
      <c r="X100" s="910">
        <f>'всмом 2'!AS90</f>
        <v>3</v>
      </c>
      <c r="Y100" s="911"/>
      <c r="Z100" s="300">
        <f>'всмом 2'!AT90</f>
        <v>3</v>
      </c>
      <c r="AA100" s="300">
        <f>'всмом 2'!AU90</f>
        <v>1</v>
      </c>
      <c r="AB100" s="300"/>
      <c r="AE100" s="257"/>
      <c r="AF100" s="501"/>
      <c r="AG100" s="501"/>
      <c r="AH100" s="501"/>
      <c r="AI100" s="501"/>
      <c r="AJ100" s="501"/>
    </row>
    <row r="101" spans="1:36" s="42" customFormat="1" ht="15.75">
      <c r="A101" s="823" t="s">
        <v>34</v>
      </c>
      <c r="B101" s="823"/>
      <c r="C101" s="823"/>
      <c r="D101" s="823"/>
      <c r="E101" s="823"/>
      <c r="F101" s="823"/>
      <c r="G101" s="823"/>
      <c r="H101" s="823"/>
      <c r="I101" s="823"/>
      <c r="J101" s="823"/>
      <c r="K101" s="823"/>
      <c r="L101" s="823"/>
      <c r="M101" s="823"/>
      <c r="N101" s="298">
        <f>'всмом 2'!AL91</f>
        <v>3</v>
      </c>
      <c r="O101" s="904">
        <f>'всмом 2'!AM91</f>
        <v>0</v>
      </c>
      <c r="P101" s="905"/>
      <c r="Q101" s="299">
        <f>'всмом 2'!AN91</f>
        <v>3</v>
      </c>
      <c r="R101" s="904">
        <f>'всмом 2'!AO91</f>
        <v>1</v>
      </c>
      <c r="S101" s="905"/>
      <c r="T101" s="299">
        <f>'всмом 2'!AP91</f>
        <v>4</v>
      </c>
      <c r="U101" s="910">
        <f>'всмом 2'!AQ91</f>
        <v>0</v>
      </c>
      <c r="V101" s="911"/>
      <c r="W101" s="300">
        <f>'всмом 2'!AR91</f>
        <v>2</v>
      </c>
      <c r="X101" s="910">
        <f>'всмом 2'!AS91</f>
        <v>1</v>
      </c>
      <c r="Y101" s="911"/>
      <c r="Z101" s="300">
        <f>'всмом 2'!AT91</f>
        <v>3</v>
      </c>
      <c r="AA101" s="197">
        <f>'всмом 2'!AU91</f>
        <v>2</v>
      </c>
      <c r="AB101" s="197"/>
      <c r="AE101" s="257"/>
      <c r="AF101" s="501"/>
      <c r="AG101" s="501"/>
      <c r="AH101" s="501"/>
      <c r="AI101" s="501"/>
      <c r="AJ101" s="501"/>
    </row>
    <row r="102" spans="1:36" s="42" customFormat="1" ht="15.75">
      <c r="A102" s="823" t="s">
        <v>35</v>
      </c>
      <c r="B102" s="823"/>
      <c r="C102" s="823"/>
      <c r="D102" s="823"/>
      <c r="E102" s="823"/>
      <c r="F102" s="823"/>
      <c r="G102" s="823"/>
      <c r="H102" s="823"/>
      <c r="I102" s="823"/>
      <c r="J102" s="823"/>
      <c r="K102" s="823"/>
      <c r="L102" s="823"/>
      <c r="M102" s="823"/>
      <c r="N102" s="229"/>
      <c r="O102" s="748"/>
      <c r="P102" s="749"/>
      <c r="Q102" s="197"/>
      <c r="R102" s="745"/>
      <c r="S102" s="746"/>
      <c r="T102" s="197"/>
      <c r="U102" s="745">
        <v>1</v>
      </c>
      <c r="V102" s="746"/>
      <c r="W102" s="197">
        <v>1</v>
      </c>
      <c r="X102" s="745"/>
      <c r="Y102" s="746"/>
      <c r="Z102" s="197"/>
      <c r="AA102" s="197">
        <v>1</v>
      </c>
      <c r="AB102" s="197"/>
      <c r="AE102" s="257"/>
      <c r="AF102" s="501"/>
      <c r="AG102" s="501"/>
      <c r="AH102" s="501"/>
      <c r="AI102" s="501"/>
      <c r="AJ102" s="501"/>
    </row>
    <row r="103" spans="1:36" s="42" customFormat="1" ht="15.75">
      <c r="A103" s="793" t="s">
        <v>59</v>
      </c>
      <c r="B103" s="793"/>
      <c r="C103" s="793"/>
      <c r="D103" s="793"/>
      <c r="E103" s="793"/>
      <c r="F103" s="793"/>
      <c r="G103" s="793"/>
      <c r="H103" s="793"/>
      <c r="I103" s="793"/>
      <c r="J103" s="793"/>
      <c r="K103" s="793"/>
      <c r="L103" s="793"/>
      <c r="M103" s="793"/>
      <c r="N103" s="232"/>
      <c r="O103" s="748"/>
      <c r="P103" s="749"/>
      <c r="Q103" s="197"/>
      <c r="R103" s="745"/>
      <c r="S103" s="746"/>
      <c r="T103" s="197"/>
      <c r="U103" s="745"/>
      <c r="V103" s="746"/>
      <c r="W103" s="197"/>
      <c r="X103" s="745"/>
      <c r="Y103" s="746"/>
      <c r="Z103" s="39"/>
      <c r="AA103" s="39"/>
      <c r="AB103" s="39"/>
      <c r="AE103" s="257"/>
      <c r="AF103" s="501"/>
      <c r="AG103" s="501"/>
      <c r="AH103" s="501"/>
      <c r="AI103" s="501"/>
      <c r="AJ103" s="501"/>
    </row>
    <row r="104" spans="1:36" s="42" customFormat="1" ht="15.75">
      <c r="A104" s="793" t="s">
        <v>63</v>
      </c>
      <c r="B104" s="793"/>
      <c r="C104" s="793"/>
      <c r="D104" s="793"/>
      <c r="E104" s="793"/>
      <c r="F104" s="793"/>
      <c r="G104" s="793"/>
      <c r="H104" s="793"/>
      <c r="I104" s="793"/>
      <c r="J104" s="793"/>
      <c r="K104" s="793"/>
      <c r="L104" s="793"/>
      <c r="M104" s="793"/>
      <c r="N104" s="747" t="s">
        <v>139</v>
      </c>
      <c r="O104" s="747"/>
      <c r="P104" s="747"/>
      <c r="Q104" s="747" t="s">
        <v>297</v>
      </c>
      <c r="R104" s="747"/>
      <c r="S104" s="747"/>
      <c r="T104" s="747" t="s">
        <v>298</v>
      </c>
      <c r="U104" s="747"/>
      <c r="V104" s="747"/>
      <c r="W104" s="747" t="s">
        <v>93</v>
      </c>
      <c r="X104" s="747"/>
      <c r="Y104" s="747"/>
      <c r="Z104" s="747" t="s">
        <v>93</v>
      </c>
      <c r="AA104" s="747"/>
      <c r="AB104" s="747"/>
      <c r="AE104" s="257"/>
      <c r="AF104" s="501"/>
      <c r="AG104" s="501"/>
      <c r="AH104" s="501"/>
      <c r="AI104" s="501"/>
      <c r="AJ104" s="501"/>
    </row>
    <row r="105" spans="1:36" s="42" customFormat="1" ht="15.75">
      <c r="A105" s="44"/>
      <c r="B105" s="597"/>
      <c r="C105" s="597"/>
      <c r="D105" s="597"/>
      <c r="E105" s="597"/>
      <c r="F105" s="597"/>
      <c r="G105" s="597"/>
      <c r="H105" s="597"/>
      <c r="I105" s="597"/>
      <c r="J105" s="597"/>
      <c r="K105" s="597"/>
      <c r="L105" s="597"/>
      <c r="M105" s="597"/>
      <c r="N105" s="743">
        <f>AJ87</f>
        <v>40</v>
      </c>
      <c r="O105" s="744"/>
      <c r="P105" s="744"/>
      <c r="Q105" s="743">
        <f>AJ88</f>
        <v>43.5</v>
      </c>
      <c r="R105" s="744"/>
      <c r="S105" s="744"/>
      <c r="T105" s="743">
        <f>AJ89</f>
        <v>49</v>
      </c>
      <c r="U105" s="744"/>
      <c r="V105" s="744"/>
      <c r="W105" s="747">
        <f>AJ90</f>
        <v>54</v>
      </c>
      <c r="X105" s="747"/>
      <c r="Y105" s="747"/>
      <c r="Z105" s="747">
        <f>AJ91+AJ92</f>
        <v>53.5</v>
      </c>
      <c r="AA105" s="747"/>
      <c r="AB105" s="747"/>
      <c r="AC105" s="38"/>
      <c r="AD105" s="13"/>
      <c r="AE105" s="13"/>
      <c r="AF105" s="501"/>
      <c r="AG105" s="501"/>
      <c r="AH105" s="501"/>
      <c r="AI105" s="501"/>
      <c r="AJ105" s="501"/>
    </row>
    <row r="106" spans="1:36" s="42" customFormat="1" ht="15.75">
      <c r="A106" s="44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743">
        <f>N105+Q105+T105+W105+Z105</f>
        <v>240</v>
      </c>
      <c r="O106" s="744"/>
      <c r="P106" s="744"/>
      <c r="Q106" s="744"/>
      <c r="R106" s="744"/>
      <c r="S106" s="744"/>
      <c r="T106" s="744"/>
      <c r="U106" s="744"/>
      <c r="V106" s="744"/>
      <c r="W106" s="744"/>
      <c r="X106" s="744"/>
      <c r="Y106" s="744"/>
      <c r="Z106" s="744"/>
      <c r="AA106" s="744"/>
      <c r="AB106" s="744"/>
      <c r="AC106" s="38"/>
      <c r="AD106" s="13"/>
      <c r="AE106" s="13"/>
      <c r="AF106" s="501"/>
      <c r="AG106" s="501"/>
      <c r="AH106" s="501"/>
      <c r="AI106" s="501"/>
      <c r="AJ106" s="501"/>
    </row>
    <row r="107" spans="1:36" s="42" customFormat="1" ht="15.75">
      <c r="A107" s="44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24"/>
      <c r="W107" s="24"/>
      <c r="X107" s="24"/>
      <c r="Y107" s="38"/>
      <c r="Z107" s="38"/>
      <c r="AA107" s="38"/>
      <c r="AB107" s="38"/>
      <c r="AC107" s="38"/>
      <c r="AD107" s="13"/>
      <c r="AE107" s="13"/>
      <c r="AF107" s="501"/>
      <c r="AG107" s="501"/>
      <c r="AH107" s="501"/>
      <c r="AI107" s="501"/>
      <c r="AJ107" s="501"/>
    </row>
    <row r="108" spans="1:36" s="42" customFormat="1" ht="21.75" customHeight="1">
      <c r="A108" s="44"/>
      <c r="B108" s="70" t="s">
        <v>171</v>
      </c>
      <c r="C108" s="167"/>
      <c r="D108" s="260"/>
      <c r="E108" s="260"/>
      <c r="F108" s="260"/>
      <c r="G108" s="260"/>
      <c r="H108" s="260"/>
      <c r="I108" s="167"/>
      <c r="J108" s="824" t="s">
        <v>158</v>
      </c>
      <c r="K108" s="825"/>
      <c r="L108" s="825"/>
      <c r="M108" s="825"/>
      <c r="N108" s="825"/>
      <c r="O108" s="167"/>
      <c r="P108" s="167"/>
      <c r="Q108" s="167"/>
      <c r="R108" s="167"/>
      <c r="S108" s="167"/>
      <c r="T108" s="167"/>
      <c r="U108" s="167"/>
      <c r="V108" s="24"/>
      <c r="W108" s="24"/>
      <c r="X108" s="24"/>
      <c r="Y108" s="38"/>
      <c r="Z108" s="38"/>
      <c r="AA108" s="38"/>
      <c r="AB108" s="38"/>
      <c r="AC108" s="38"/>
      <c r="AD108" s="13"/>
      <c r="AE108" s="13"/>
      <c r="AF108" s="501"/>
      <c r="AG108" s="501"/>
      <c r="AH108" s="501"/>
      <c r="AI108" s="501"/>
      <c r="AJ108" s="501"/>
    </row>
    <row r="109" spans="1:36" s="42" customFormat="1" ht="19.5" customHeight="1">
      <c r="A109" s="44"/>
      <c r="B109" s="160" t="s">
        <v>250</v>
      </c>
      <c r="C109" s="167"/>
      <c r="D109" s="261"/>
      <c r="E109" s="261"/>
      <c r="F109" s="261"/>
      <c r="G109" s="261"/>
      <c r="H109" s="261"/>
      <c r="I109" s="167"/>
      <c r="J109" s="811" t="s">
        <v>251</v>
      </c>
      <c r="K109" s="812"/>
      <c r="L109" s="812"/>
      <c r="M109" s="812"/>
      <c r="N109" s="812"/>
      <c r="O109" s="167"/>
      <c r="P109" s="167"/>
      <c r="Q109" s="167"/>
      <c r="R109" s="167"/>
      <c r="S109" s="167"/>
      <c r="T109" s="167"/>
      <c r="U109" s="167"/>
      <c r="V109" s="24"/>
      <c r="W109" s="24"/>
      <c r="X109" s="24"/>
      <c r="Y109" s="38"/>
      <c r="Z109" s="38"/>
      <c r="AA109" s="38"/>
      <c r="AB109" s="38"/>
      <c r="AC109" s="38"/>
      <c r="AD109" s="13"/>
      <c r="AE109" s="13"/>
      <c r="AF109" s="501"/>
      <c r="AG109" s="501"/>
      <c r="AH109" s="501"/>
      <c r="AI109" s="501"/>
      <c r="AJ109" s="501"/>
    </row>
    <row r="110" spans="1:36" s="42" customFormat="1" ht="39" customHeight="1">
      <c r="A110" s="16"/>
      <c r="B110" s="160"/>
      <c r="C110" s="160"/>
      <c r="D110" s="262"/>
      <c r="E110" s="262"/>
      <c r="F110" s="262"/>
      <c r="G110" s="262"/>
      <c r="H110" s="262"/>
      <c r="I110" s="160"/>
      <c r="J110" s="811"/>
      <c r="K110" s="812"/>
      <c r="L110" s="812"/>
      <c r="M110" s="812"/>
      <c r="N110" s="812"/>
      <c r="O110" s="17"/>
      <c r="P110" s="17"/>
      <c r="Q110" s="17"/>
      <c r="R110" s="17"/>
      <c r="S110" s="17"/>
      <c r="T110" s="17"/>
      <c r="U110" s="17"/>
      <c r="V110" s="25"/>
      <c r="W110" s="25"/>
      <c r="X110" s="25"/>
      <c r="Y110" s="38"/>
      <c r="Z110" s="38"/>
      <c r="AA110" s="38"/>
      <c r="AB110" s="38"/>
      <c r="AC110" s="38"/>
      <c r="AD110" s="13"/>
      <c r="AE110" s="13"/>
      <c r="AF110" s="501"/>
      <c r="AG110" s="501"/>
      <c r="AH110" s="501"/>
      <c r="AI110" s="501"/>
      <c r="AJ110" s="501"/>
    </row>
    <row r="111" spans="1:36" s="42" customFormat="1" ht="24" customHeight="1">
      <c r="A111" s="16"/>
      <c r="B111" s="160"/>
      <c r="C111" s="160"/>
      <c r="D111" s="160"/>
      <c r="E111" s="160"/>
      <c r="F111" s="160"/>
      <c r="G111" s="160"/>
      <c r="H111" s="160"/>
      <c r="I111" s="160"/>
      <c r="J111" s="198"/>
      <c r="K111" s="598"/>
      <c r="L111" s="598"/>
      <c r="M111" s="598"/>
      <c r="N111" s="598"/>
      <c r="O111" s="17"/>
      <c r="P111" s="17"/>
      <c r="Q111" s="17"/>
      <c r="R111" s="17"/>
      <c r="S111" s="17"/>
      <c r="T111" s="17"/>
      <c r="U111" s="17"/>
      <c r="V111" s="25"/>
      <c r="W111" s="25"/>
      <c r="X111" s="25"/>
      <c r="Y111" s="38"/>
      <c r="Z111" s="38"/>
      <c r="AA111" s="38"/>
      <c r="AB111" s="38"/>
      <c r="AC111" s="38"/>
      <c r="AD111" s="13"/>
      <c r="AE111" s="13"/>
      <c r="AF111" s="501"/>
      <c r="AG111" s="501"/>
      <c r="AH111" s="501"/>
      <c r="AI111" s="501"/>
      <c r="AJ111" s="501"/>
    </row>
    <row r="112" spans="1:36" s="42" customFormat="1" ht="15.75">
      <c r="A112" s="16"/>
      <c r="B112" s="160"/>
      <c r="C112" s="160"/>
      <c r="D112" s="160"/>
      <c r="E112" s="160"/>
      <c r="F112" s="160"/>
      <c r="G112" s="160"/>
      <c r="H112" s="160"/>
      <c r="I112" s="160"/>
      <c r="J112" s="198"/>
      <c r="K112" s="598"/>
      <c r="L112" s="598"/>
      <c r="M112" s="598"/>
      <c r="N112" s="598"/>
      <c r="O112" s="17"/>
      <c r="P112" s="17"/>
      <c r="Q112" s="17"/>
      <c r="R112" s="17"/>
      <c r="S112" s="17"/>
      <c r="T112" s="17"/>
      <c r="U112" s="17"/>
      <c r="V112" s="25"/>
      <c r="W112" s="25"/>
      <c r="X112" s="25"/>
      <c r="Y112" s="38"/>
      <c r="Z112" s="38"/>
      <c r="AA112" s="38"/>
      <c r="AB112" s="38"/>
      <c r="AC112" s="38"/>
      <c r="AD112" s="13"/>
      <c r="AE112" s="13"/>
      <c r="AF112" s="501"/>
      <c r="AG112" s="501"/>
      <c r="AH112" s="501"/>
      <c r="AI112" s="501"/>
      <c r="AJ112" s="501"/>
    </row>
    <row r="113" spans="1:36" s="42" customFormat="1" ht="15.75">
      <c r="A113" s="16"/>
      <c r="B113" s="160"/>
      <c r="C113" s="160"/>
      <c r="D113" s="160"/>
      <c r="E113" s="160"/>
      <c r="F113" s="160"/>
      <c r="G113" s="160"/>
      <c r="H113" s="160"/>
      <c r="I113" s="160"/>
      <c r="J113" s="198"/>
      <c r="K113" s="598"/>
      <c r="L113" s="598"/>
      <c r="M113" s="598"/>
      <c r="N113" s="598"/>
      <c r="O113" s="17"/>
      <c r="P113" s="17"/>
      <c r="Q113" s="17"/>
      <c r="R113" s="17"/>
      <c r="S113" s="17"/>
      <c r="T113" s="17"/>
      <c r="U113" s="17"/>
      <c r="V113" s="25"/>
      <c r="W113" s="25"/>
      <c r="X113" s="25"/>
      <c r="Y113" s="38"/>
      <c r="Z113" s="38"/>
      <c r="AA113" s="38"/>
      <c r="AB113" s="38"/>
      <c r="AC113" s="38"/>
      <c r="AD113" s="13"/>
      <c r="AE113" s="13"/>
      <c r="AF113" s="501"/>
      <c r="AG113" s="501"/>
      <c r="AH113" s="501"/>
      <c r="AI113" s="501"/>
      <c r="AJ113" s="501"/>
    </row>
    <row r="114" spans="1:36" s="42" customFormat="1" ht="15.75">
      <c r="A114" s="16"/>
      <c r="B114" s="160"/>
      <c r="C114" s="160"/>
      <c r="D114" s="160"/>
      <c r="E114" s="160"/>
      <c r="F114" s="160"/>
      <c r="G114" s="160"/>
      <c r="H114" s="160"/>
      <c r="I114" s="160"/>
      <c r="J114" s="198"/>
      <c r="K114" s="598"/>
      <c r="L114" s="598"/>
      <c r="M114" s="598"/>
      <c r="N114" s="598"/>
      <c r="O114" s="17"/>
      <c r="P114" s="17"/>
      <c r="Q114" s="17"/>
      <c r="R114" s="17"/>
      <c r="S114" s="17"/>
      <c r="T114" s="17"/>
      <c r="U114" s="17"/>
      <c r="V114" s="25"/>
      <c r="W114" s="25"/>
      <c r="X114" s="25"/>
      <c r="Y114" s="38"/>
      <c r="Z114" s="38"/>
      <c r="AA114" s="38"/>
      <c r="AB114" s="38"/>
      <c r="AC114" s="38"/>
      <c r="AD114" s="13"/>
      <c r="AE114" s="13"/>
      <c r="AF114" s="501"/>
      <c r="AG114" s="501"/>
      <c r="AH114" s="501"/>
      <c r="AI114" s="501"/>
      <c r="AJ114" s="501"/>
    </row>
    <row r="115" spans="1:36" s="42" customFormat="1" ht="15.75">
      <c r="A115" s="16"/>
      <c r="B115" s="160"/>
      <c r="C115" s="160"/>
      <c r="D115" s="160"/>
      <c r="E115" s="160"/>
      <c r="F115" s="160"/>
      <c r="G115" s="160"/>
      <c r="H115" s="160"/>
      <c r="I115" s="160"/>
      <c r="J115" s="198"/>
      <c r="K115" s="598"/>
      <c r="L115" s="598"/>
      <c r="M115" s="598"/>
      <c r="N115" s="598"/>
      <c r="O115" s="17"/>
      <c r="P115" s="17"/>
      <c r="Q115" s="17"/>
      <c r="R115" s="17"/>
      <c r="S115" s="17"/>
      <c r="T115" s="17"/>
      <c r="U115" s="17"/>
      <c r="V115" s="25"/>
      <c r="W115" s="25"/>
      <c r="X115" s="25"/>
      <c r="Y115" s="38"/>
      <c r="Z115" s="38"/>
      <c r="AA115" s="38"/>
      <c r="AB115" s="38"/>
      <c r="AC115" s="38"/>
      <c r="AD115" s="13"/>
      <c r="AE115" s="13"/>
      <c r="AF115" s="501"/>
      <c r="AG115" s="501"/>
      <c r="AH115" s="501"/>
      <c r="AI115" s="501"/>
      <c r="AJ115" s="501"/>
    </row>
    <row r="116" spans="1:36" s="42" customFormat="1" ht="15.75">
      <c r="A116" s="16"/>
      <c r="B116" s="160"/>
      <c r="C116" s="160"/>
      <c r="D116" s="160"/>
      <c r="E116" s="160"/>
      <c r="F116" s="160"/>
      <c r="G116" s="160"/>
      <c r="H116" s="160"/>
      <c r="I116" s="160"/>
      <c r="J116" s="198"/>
      <c r="K116" s="598"/>
      <c r="L116" s="598"/>
      <c r="M116" s="598"/>
      <c r="N116" s="598"/>
      <c r="O116" s="17"/>
      <c r="P116" s="17"/>
      <c r="Q116" s="17"/>
      <c r="R116" s="17"/>
      <c r="S116" s="17"/>
      <c r="T116" s="17"/>
      <c r="U116" s="17"/>
      <c r="V116" s="25"/>
      <c r="W116" s="25"/>
      <c r="X116" s="25"/>
      <c r="Y116" s="38"/>
      <c r="Z116" s="38"/>
      <c r="AA116" s="38"/>
      <c r="AB116" s="38"/>
      <c r="AC116" s="38"/>
      <c r="AD116" s="13"/>
      <c r="AE116" s="13"/>
      <c r="AF116" s="501"/>
      <c r="AG116" s="501"/>
      <c r="AH116" s="501"/>
      <c r="AI116" s="501"/>
      <c r="AJ116" s="501"/>
    </row>
    <row r="117" spans="1:36" s="42" customFormat="1" ht="15.75">
      <c r="A117" s="16"/>
      <c r="B117" s="160"/>
      <c r="C117" s="160"/>
      <c r="D117" s="160"/>
      <c r="E117" s="160"/>
      <c r="F117" s="160"/>
      <c r="G117" s="160"/>
      <c r="H117" s="160"/>
      <c r="I117" s="160"/>
      <c r="J117" s="198"/>
      <c r="K117" s="598"/>
      <c r="L117" s="598"/>
      <c r="M117" s="598"/>
      <c r="N117" s="598"/>
      <c r="O117" s="17"/>
      <c r="P117" s="17"/>
      <c r="Q117" s="17"/>
      <c r="R117" s="17"/>
      <c r="S117" s="17"/>
      <c r="T117" s="17"/>
      <c r="U117" s="17"/>
      <c r="V117" s="25"/>
      <c r="W117" s="25"/>
      <c r="X117" s="25"/>
      <c r="Y117" s="38"/>
      <c r="Z117" s="38"/>
      <c r="AA117" s="38"/>
      <c r="AB117" s="38"/>
      <c r="AC117" s="38"/>
      <c r="AD117" s="13"/>
      <c r="AE117" s="13"/>
      <c r="AF117" s="501"/>
      <c r="AG117" s="501"/>
      <c r="AH117" s="501"/>
      <c r="AI117" s="501"/>
      <c r="AJ117" s="501"/>
    </row>
    <row r="118" spans="1:36" s="42" customFormat="1" ht="15.75">
      <c r="A118" s="16"/>
      <c r="B118" s="160"/>
      <c r="C118" s="160"/>
      <c r="D118" s="160"/>
      <c r="E118" s="160"/>
      <c r="F118" s="160"/>
      <c r="G118" s="160"/>
      <c r="H118" s="160"/>
      <c r="I118" s="160"/>
      <c r="J118" s="198"/>
      <c r="K118" s="598"/>
      <c r="L118" s="598"/>
      <c r="M118" s="598"/>
      <c r="N118" s="598"/>
      <c r="O118" s="17"/>
      <c r="P118" s="17"/>
      <c r="Q118" s="17"/>
      <c r="R118" s="17"/>
      <c r="S118" s="17"/>
      <c r="T118" s="17"/>
      <c r="U118" s="17"/>
      <c r="V118" s="25"/>
      <c r="W118" s="25"/>
      <c r="X118" s="25"/>
      <c r="Y118" s="38"/>
      <c r="Z118" s="38"/>
      <c r="AA118" s="38"/>
      <c r="AB118" s="38"/>
      <c r="AC118" s="38"/>
      <c r="AD118" s="13"/>
      <c r="AE118" s="13"/>
      <c r="AF118" s="501"/>
      <c r="AG118" s="501"/>
      <c r="AH118" s="501"/>
      <c r="AI118" s="501"/>
      <c r="AJ118" s="501"/>
    </row>
    <row r="119" spans="1:36" s="42" customFormat="1" ht="15.75">
      <c r="A119" s="16"/>
      <c r="B119" s="160"/>
      <c r="C119" s="160"/>
      <c r="D119" s="160"/>
      <c r="E119" s="160"/>
      <c r="F119" s="160"/>
      <c r="G119" s="160"/>
      <c r="H119" s="160"/>
      <c r="I119" s="160"/>
      <c r="J119" s="198"/>
      <c r="K119" s="598"/>
      <c r="L119" s="598"/>
      <c r="M119" s="598"/>
      <c r="N119" s="598"/>
      <c r="O119" s="17"/>
      <c r="P119" s="17"/>
      <c r="Q119" s="17"/>
      <c r="R119" s="17"/>
      <c r="S119" s="17"/>
      <c r="T119" s="17"/>
      <c r="U119" s="17"/>
      <c r="V119" s="25"/>
      <c r="W119" s="25"/>
      <c r="X119" s="25"/>
      <c r="Y119" s="38"/>
      <c r="Z119" s="38"/>
      <c r="AA119" s="38"/>
      <c r="AB119" s="38"/>
      <c r="AC119" s="38"/>
      <c r="AD119" s="13"/>
      <c r="AE119" s="13"/>
      <c r="AF119" s="501"/>
      <c r="AG119" s="501"/>
      <c r="AH119" s="501"/>
      <c r="AI119" s="501"/>
      <c r="AJ119" s="501"/>
    </row>
    <row r="120" spans="1:36" s="43" customFormat="1" ht="15.75">
      <c r="A120" s="12"/>
      <c r="B120" s="18"/>
      <c r="C120" s="19"/>
      <c r="D120" s="19"/>
      <c r="E120" s="19"/>
      <c r="F120" s="18"/>
      <c r="G120" s="18"/>
      <c r="H120" s="18"/>
      <c r="I120" s="18"/>
      <c r="J120" s="18"/>
      <c r="K120" s="19"/>
      <c r="L120" s="46"/>
      <c r="M120" s="20"/>
      <c r="N120" s="20"/>
      <c r="O120" s="20"/>
      <c r="P120" s="20"/>
      <c r="Q120" s="20"/>
      <c r="R120" s="20"/>
      <c r="S120" s="20"/>
      <c r="T120" s="20"/>
      <c r="U120" s="20"/>
      <c r="V120" s="14"/>
      <c r="W120" s="14"/>
      <c r="X120" s="14"/>
      <c r="Y120" s="13"/>
      <c r="Z120" s="13"/>
      <c r="AA120" s="13"/>
      <c r="AB120" s="13"/>
      <c r="AC120" s="13"/>
      <c r="AD120" s="13"/>
      <c r="AE120" s="13"/>
      <c r="AF120" s="506"/>
      <c r="AG120" s="506"/>
      <c r="AH120" s="506"/>
      <c r="AI120" s="506"/>
      <c r="AJ120" s="506"/>
    </row>
    <row r="121" spans="1:36" s="38" customFormat="1" ht="15.75">
      <c r="A121" s="12"/>
      <c r="B121" s="18"/>
      <c r="C121" s="19"/>
      <c r="D121" s="19"/>
      <c r="E121" s="19"/>
      <c r="F121" s="18"/>
      <c r="G121" s="18"/>
      <c r="H121" s="18"/>
      <c r="I121" s="18"/>
      <c r="J121" s="18"/>
      <c r="K121" s="19"/>
      <c r="L121" s="46"/>
      <c r="M121" s="20"/>
      <c r="N121" s="20"/>
      <c r="O121" s="20"/>
      <c r="P121" s="20"/>
      <c r="Q121" s="20"/>
      <c r="R121" s="20"/>
      <c r="S121" s="20"/>
      <c r="T121" s="20"/>
      <c r="U121" s="20"/>
      <c r="V121" s="14"/>
      <c r="W121" s="14"/>
      <c r="X121" s="14"/>
      <c r="Y121" s="13"/>
      <c r="Z121" s="13"/>
      <c r="AA121" s="13"/>
      <c r="AB121" s="13"/>
      <c r="AC121" s="13"/>
      <c r="AD121" s="13"/>
      <c r="AE121" s="13"/>
      <c r="AF121" s="498"/>
      <c r="AG121" s="498"/>
      <c r="AH121" s="498"/>
      <c r="AI121" s="498"/>
      <c r="AJ121" s="498"/>
    </row>
    <row r="122" spans="1:36" s="38" customFormat="1" ht="15.75">
      <c r="A122" s="12"/>
      <c r="B122" s="18"/>
      <c r="C122" s="19"/>
      <c r="D122" s="19"/>
      <c r="E122" s="19"/>
      <c r="F122" s="18"/>
      <c r="G122" s="18"/>
      <c r="H122" s="18"/>
      <c r="I122" s="18"/>
      <c r="J122" s="18"/>
      <c r="K122" s="19"/>
      <c r="L122" s="46"/>
      <c r="M122" s="20"/>
      <c r="N122" s="20"/>
      <c r="O122" s="20"/>
      <c r="P122" s="20"/>
      <c r="Q122" s="20"/>
      <c r="R122" s="20"/>
      <c r="S122" s="20"/>
      <c r="T122" s="20"/>
      <c r="U122" s="20"/>
      <c r="V122" s="14"/>
      <c r="W122" s="14"/>
      <c r="X122" s="14"/>
      <c r="Y122" s="13"/>
      <c r="Z122" s="13"/>
      <c r="AA122" s="13"/>
      <c r="AB122" s="13"/>
      <c r="AC122" s="13"/>
      <c r="AD122" s="13"/>
      <c r="AE122" s="13"/>
      <c r="AF122" s="498"/>
      <c r="AG122" s="498"/>
      <c r="AH122" s="498"/>
      <c r="AI122" s="498"/>
      <c r="AJ122" s="498"/>
    </row>
    <row r="123" spans="1:36" s="38" customFormat="1" ht="15.75">
      <c r="A123" s="12"/>
      <c r="B123" s="18"/>
      <c r="C123" s="19"/>
      <c r="D123" s="19"/>
      <c r="E123" s="19"/>
      <c r="F123" s="18"/>
      <c r="G123" s="18"/>
      <c r="H123" s="18"/>
      <c r="I123" s="18"/>
      <c r="J123" s="18"/>
      <c r="K123" s="19"/>
      <c r="L123" s="46"/>
      <c r="M123" s="20"/>
      <c r="N123" s="20"/>
      <c r="O123" s="20"/>
      <c r="P123" s="20"/>
      <c r="Q123" s="20"/>
      <c r="R123" s="20"/>
      <c r="S123" s="20"/>
      <c r="T123" s="20"/>
      <c r="U123" s="20"/>
      <c r="V123" s="14"/>
      <c r="W123" s="14"/>
      <c r="X123" s="14"/>
      <c r="Y123" s="13"/>
      <c r="Z123" s="13"/>
      <c r="AA123" s="13"/>
      <c r="AB123" s="13"/>
      <c r="AC123" s="13"/>
      <c r="AD123" s="13"/>
      <c r="AE123" s="13"/>
      <c r="AF123" s="498"/>
      <c r="AG123" s="498"/>
      <c r="AH123" s="498"/>
      <c r="AI123" s="498"/>
      <c r="AJ123" s="498"/>
    </row>
    <row r="124" spans="1:36" s="38" customFormat="1" ht="15.75">
      <c r="A124" s="12"/>
      <c r="B124" s="18"/>
      <c r="C124" s="19"/>
      <c r="D124" s="19"/>
      <c r="E124" s="19"/>
      <c r="F124" s="18"/>
      <c r="G124" s="18"/>
      <c r="H124" s="18"/>
      <c r="I124" s="18"/>
      <c r="J124" s="18"/>
      <c r="K124" s="19"/>
      <c r="L124" s="46"/>
      <c r="M124" s="20"/>
      <c r="N124" s="20"/>
      <c r="O124" s="20"/>
      <c r="P124" s="20"/>
      <c r="Q124" s="20"/>
      <c r="R124" s="20"/>
      <c r="S124" s="20"/>
      <c r="T124" s="20"/>
      <c r="U124" s="20"/>
      <c r="V124" s="14"/>
      <c r="W124" s="14"/>
      <c r="X124" s="14"/>
      <c r="Y124" s="13"/>
      <c r="Z124" s="13"/>
      <c r="AA124" s="13"/>
      <c r="AB124" s="13"/>
      <c r="AC124" s="13"/>
      <c r="AD124" s="13"/>
      <c r="AE124" s="13"/>
      <c r="AF124" s="498"/>
      <c r="AG124" s="498"/>
      <c r="AH124" s="498"/>
      <c r="AI124" s="498"/>
      <c r="AJ124" s="498"/>
    </row>
    <row r="125" spans="1:36" s="38" customFormat="1" ht="15.75">
      <c r="A125" s="12"/>
      <c r="B125" s="18"/>
      <c r="C125" s="19"/>
      <c r="D125" s="19"/>
      <c r="E125" s="19"/>
      <c r="F125" s="18"/>
      <c r="G125" s="18"/>
      <c r="H125" s="18"/>
      <c r="I125" s="18"/>
      <c r="J125" s="18"/>
      <c r="K125" s="19"/>
      <c r="L125" s="46"/>
      <c r="M125" s="20"/>
      <c r="N125" s="20"/>
      <c r="O125" s="20"/>
      <c r="P125" s="20"/>
      <c r="Q125" s="20"/>
      <c r="R125" s="20"/>
      <c r="S125" s="20"/>
      <c r="T125" s="20"/>
      <c r="U125" s="20"/>
      <c r="V125" s="14"/>
      <c r="W125" s="14"/>
      <c r="X125" s="14"/>
      <c r="Y125" s="13"/>
      <c r="Z125" s="13"/>
      <c r="AA125" s="13"/>
      <c r="AB125" s="13"/>
      <c r="AC125" s="13"/>
      <c r="AD125" s="13"/>
      <c r="AE125" s="13"/>
      <c r="AF125" s="498"/>
      <c r="AG125" s="498"/>
      <c r="AH125" s="498"/>
      <c r="AI125" s="498"/>
      <c r="AJ125" s="498"/>
    </row>
    <row r="126" spans="1:36" s="38" customFormat="1" ht="15.75">
      <c r="A126" s="12"/>
      <c r="B126" s="18"/>
      <c r="C126" s="19"/>
      <c r="D126" s="19"/>
      <c r="E126" s="19"/>
      <c r="F126" s="18"/>
      <c r="G126" s="18"/>
      <c r="H126" s="18"/>
      <c r="I126" s="18"/>
      <c r="J126" s="18"/>
      <c r="K126" s="19"/>
      <c r="L126" s="46"/>
      <c r="M126" s="20"/>
      <c r="N126" s="20"/>
      <c r="O126" s="20"/>
      <c r="P126" s="20"/>
      <c r="Q126" s="20"/>
      <c r="R126" s="20"/>
      <c r="S126" s="20"/>
      <c r="T126" s="20"/>
      <c r="U126" s="20"/>
      <c r="V126" s="14"/>
      <c r="W126" s="14"/>
      <c r="X126" s="14"/>
      <c r="Y126" s="13"/>
      <c r="Z126" s="13"/>
      <c r="AA126" s="13"/>
      <c r="AB126" s="13"/>
      <c r="AC126" s="13"/>
      <c r="AD126" s="13"/>
      <c r="AE126" s="13"/>
      <c r="AF126" s="498"/>
      <c r="AG126" s="498"/>
      <c r="AH126" s="498"/>
      <c r="AI126" s="498"/>
      <c r="AJ126" s="498"/>
    </row>
    <row r="127" spans="1:36" s="38" customFormat="1" ht="18.75" customHeight="1">
      <c r="A127" s="12"/>
      <c r="B127" s="18"/>
      <c r="C127" s="19"/>
      <c r="D127" s="19"/>
      <c r="E127" s="19"/>
      <c r="F127" s="18"/>
      <c r="G127" s="18"/>
      <c r="H127" s="18"/>
      <c r="I127" s="18"/>
      <c r="J127" s="18"/>
      <c r="K127" s="19"/>
      <c r="L127" s="46"/>
      <c r="M127" s="20"/>
      <c r="N127" s="20"/>
      <c r="O127" s="20"/>
      <c r="P127" s="20"/>
      <c r="Q127" s="20"/>
      <c r="R127" s="20"/>
      <c r="S127" s="20"/>
      <c r="T127" s="20"/>
      <c r="U127" s="20"/>
      <c r="V127" s="14"/>
      <c r="W127" s="14"/>
      <c r="X127" s="14"/>
      <c r="Y127" s="13"/>
      <c r="Z127" s="13"/>
      <c r="AA127" s="13"/>
      <c r="AB127" s="13"/>
      <c r="AC127" s="13"/>
      <c r="AD127" s="13"/>
      <c r="AE127" s="13"/>
      <c r="AF127" s="498"/>
      <c r="AG127" s="498"/>
      <c r="AH127" s="498"/>
      <c r="AI127" s="498"/>
      <c r="AJ127" s="498"/>
    </row>
    <row r="128" spans="1:36" s="38" customFormat="1" ht="15.75">
      <c r="A128" s="12"/>
      <c r="B128" s="18"/>
      <c r="C128" s="19"/>
      <c r="D128" s="19"/>
      <c r="E128" s="19"/>
      <c r="F128" s="18"/>
      <c r="G128" s="18"/>
      <c r="H128" s="18"/>
      <c r="I128" s="18"/>
      <c r="J128" s="18"/>
      <c r="K128" s="19"/>
      <c r="L128" s="46"/>
      <c r="M128" s="20"/>
      <c r="N128" s="20"/>
      <c r="O128" s="20"/>
      <c r="P128" s="20"/>
      <c r="Q128" s="20"/>
      <c r="R128" s="20"/>
      <c r="S128" s="20"/>
      <c r="T128" s="20"/>
      <c r="U128" s="20"/>
      <c r="V128" s="14"/>
      <c r="W128" s="14"/>
      <c r="X128" s="14"/>
      <c r="Y128" s="13"/>
      <c r="Z128" s="13"/>
      <c r="AA128" s="13"/>
      <c r="AB128" s="13"/>
      <c r="AC128" s="13"/>
      <c r="AD128" s="13"/>
      <c r="AE128" s="13"/>
      <c r="AF128" s="498"/>
      <c r="AG128" s="498"/>
      <c r="AH128" s="498"/>
      <c r="AI128" s="498"/>
      <c r="AJ128" s="498"/>
    </row>
    <row r="129" spans="1:36" s="38" customFormat="1" ht="15.75">
      <c r="A129" s="12"/>
      <c r="B129" s="18"/>
      <c r="C129" s="19"/>
      <c r="D129" s="19"/>
      <c r="E129" s="19"/>
      <c r="F129" s="18"/>
      <c r="G129" s="18"/>
      <c r="H129" s="18"/>
      <c r="I129" s="18"/>
      <c r="J129" s="18"/>
      <c r="K129" s="19"/>
      <c r="L129" s="46"/>
      <c r="M129" s="20"/>
      <c r="N129" s="20"/>
      <c r="O129" s="20"/>
      <c r="P129" s="20"/>
      <c r="Q129" s="20"/>
      <c r="R129" s="20"/>
      <c r="S129" s="20"/>
      <c r="T129" s="20"/>
      <c r="U129" s="20"/>
      <c r="V129" s="14"/>
      <c r="W129" s="14"/>
      <c r="X129" s="14"/>
      <c r="Y129" s="13"/>
      <c r="Z129" s="13"/>
      <c r="AA129" s="13"/>
      <c r="AB129" s="13"/>
      <c r="AC129" s="13"/>
      <c r="AD129" s="13"/>
      <c r="AE129" s="13"/>
      <c r="AF129" s="498"/>
      <c r="AG129" s="498"/>
      <c r="AH129" s="498"/>
      <c r="AI129" s="498"/>
      <c r="AJ129" s="498"/>
    </row>
    <row r="130" spans="1:36" s="38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  <c r="AF130" s="498"/>
      <c r="AG130" s="498"/>
      <c r="AH130" s="498"/>
      <c r="AI130" s="498"/>
      <c r="AJ130" s="498"/>
    </row>
    <row r="131" spans="1:36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  <c r="AF131" s="498"/>
      <c r="AG131" s="498"/>
      <c r="AH131" s="498"/>
      <c r="AI131" s="498"/>
      <c r="AJ131" s="498"/>
    </row>
    <row r="132" spans="1:36" s="38" customFormat="1" ht="15.75">
      <c r="A132" s="12"/>
      <c r="B132" s="13"/>
      <c r="C132" s="14"/>
      <c r="D132" s="15"/>
      <c r="E132" s="15"/>
      <c r="F132" s="14"/>
      <c r="G132" s="14"/>
      <c r="H132" s="13"/>
      <c r="I132" s="13"/>
      <c r="J132" s="13"/>
      <c r="K132" s="13"/>
      <c r="L132" s="47"/>
      <c r="M132" s="13"/>
      <c r="N132" s="13"/>
      <c r="O132" s="13"/>
      <c r="P132" s="13"/>
      <c r="Q132" s="13"/>
      <c r="R132" s="13"/>
      <c r="S132" s="13"/>
      <c r="T132" s="13"/>
      <c r="U132" s="13"/>
      <c r="V132" s="21"/>
      <c r="W132" s="21"/>
      <c r="X132" s="21"/>
      <c r="Y132" s="13"/>
      <c r="Z132" s="13"/>
      <c r="AA132" s="13"/>
      <c r="AB132" s="13"/>
      <c r="AC132" s="13"/>
      <c r="AD132" s="13"/>
      <c r="AE132" s="13"/>
      <c r="AF132" s="498"/>
      <c r="AG132" s="498"/>
      <c r="AH132" s="498"/>
      <c r="AI132" s="498"/>
      <c r="AJ132" s="498"/>
    </row>
    <row r="133" spans="1:36" s="38" customFormat="1" ht="15.75">
      <c r="A133" s="12"/>
      <c r="B133" s="13"/>
      <c r="C133" s="14"/>
      <c r="D133" s="15"/>
      <c r="E133" s="15"/>
      <c r="F133" s="14"/>
      <c r="G133" s="14"/>
      <c r="H133" s="13"/>
      <c r="I133" s="13"/>
      <c r="J133" s="13"/>
      <c r="K133" s="13"/>
      <c r="L133" s="47"/>
      <c r="M133" s="13"/>
      <c r="N133" s="13"/>
      <c r="O133" s="13"/>
      <c r="P133" s="13"/>
      <c r="Q133" s="13"/>
      <c r="R133" s="13"/>
      <c r="S133" s="13"/>
      <c r="T133" s="13"/>
      <c r="U133" s="13"/>
      <c r="V133" s="21"/>
      <c r="W133" s="21"/>
      <c r="X133" s="21"/>
      <c r="Y133" s="13"/>
      <c r="Z133" s="13"/>
      <c r="AA133" s="13"/>
      <c r="AB133" s="13"/>
      <c r="AC133" s="22"/>
      <c r="AD133" s="13"/>
      <c r="AE133" s="13"/>
      <c r="AF133" s="498"/>
      <c r="AG133" s="498"/>
      <c r="AH133" s="498"/>
      <c r="AI133" s="498"/>
      <c r="AJ133" s="498"/>
    </row>
    <row r="134" spans="23:29" ht="15.75">
      <c r="W134" s="22"/>
      <c r="X134" s="22"/>
      <c r="Y134" s="22"/>
      <c r="Z134" s="22"/>
      <c r="AA134" s="22"/>
      <c r="AB134" s="22"/>
      <c r="AC134" s="14"/>
    </row>
    <row r="135" spans="23:29" ht="15.75">
      <c r="W135" s="14"/>
      <c r="X135" s="14"/>
      <c r="Y135" s="14"/>
      <c r="Z135" s="14"/>
      <c r="AA135" s="14"/>
      <c r="AB135" s="14"/>
      <c r="AC135" s="14"/>
    </row>
    <row r="136" spans="23:29" ht="15.75">
      <c r="W136" s="14"/>
      <c r="X136" s="14"/>
      <c r="Y136" s="14"/>
      <c r="Z136" s="14"/>
      <c r="AA136" s="14"/>
      <c r="AB136" s="14"/>
      <c r="AC136" s="14"/>
    </row>
    <row r="137" spans="23:28" ht="15.75">
      <c r="W137" s="14"/>
      <c r="X137" s="14"/>
      <c r="Y137" s="14"/>
      <c r="Z137" s="14"/>
      <c r="AA137" s="14"/>
      <c r="AB137" s="14"/>
    </row>
  </sheetData>
  <sheetProtection/>
  <mergeCells count="392">
    <mergeCell ref="R82:S82"/>
    <mergeCell ref="O82:P82"/>
    <mergeCell ref="A88:AB88"/>
    <mergeCell ref="X98:Y98"/>
    <mergeCell ref="U98:V98"/>
    <mergeCell ref="X92:Y92"/>
    <mergeCell ref="X93:Y93"/>
    <mergeCell ref="O98:P98"/>
    <mergeCell ref="O92:P92"/>
    <mergeCell ref="O93:P93"/>
    <mergeCell ref="X99:Y99"/>
    <mergeCell ref="X100:Y100"/>
    <mergeCell ref="X101:Y101"/>
    <mergeCell ref="X102:Y102"/>
    <mergeCell ref="X103:Y103"/>
    <mergeCell ref="U99:V99"/>
    <mergeCell ref="U100:V100"/>
    <mergeCell ref="U101:V101"/>
    <mergeCell ref="U102:V102"/>
    <mergeCell ref="U103:V103"/>
    <mergeCell ref="O99:P99"/>
    <mergeCell ref="O100:P100"/>
    <mergeCell ref="O101:P101"/>
    <mergeCell ref="R98:S98"/>
    <mergeCell ref="R99:S99"/>
    <mergeCell ref="R100:S100"/>
    <mergeCell ref="R101:S101"/>
    <mergeCell ref="R92:S92"/>
    <mergeCell ref="R93:S93"/>
    <mergeCell ref="U92:V92"/>
    <mergeCell ref="U93:V93"/>
    <mergeCell ref="U86:V86"/>
    <mergeCell ref="U89:V89"/>
    <mergeCell ref="U90:V90"/>
    <mergeCell ref="X89:Y89"/>
    <mergeCell ref="X90:Y90"/>
    <mergeCell ref="X86:Y86"/>
    <mergeCell ref="O86:P86"/>
    <mergeCell ref="O90:P90"/>
    <mergeCell ref="R86:S86"/>
    <mergeCell ref="R90:S90"/>
    <mergeCell ref="X84:Y84"/>
    <mergeCell ref="O83:P83"/>
    <mergeCell ref="O84:P84"/>
    <mergeCell ref="R84:S84"/>
    <mergeCell ref="U84:V84"/>
    <mergeCell ref="R83:S83"/>
    <mergeCell ref="U83:V83"/>
    <mergeCell ref="X83:Y83"/>
    <mergeCell ref="O80:P80"/>
    <mergeCell ref="U80:V80"/>
    <mergeCell ref="O78:P78"/>
    <mergeCell ref="O79:P79"/>
    <mergeCell ref="U81:V81"/>
    <mergeCell ref="X80:Y80"/>
    <mergeCell ref="X81:Y81"/>
    <mergeCell ref="O81:P81"/>
    <mergeCell ref="R80:S80"/>
    <mergeCell ref="R81:S81"/>
    <mergeCell ref="X75:Y75"/>
    <mergeCell ref="X76:Y76"/>
    <mergeCell ref="X77:Y77"/>
    <mergeCell ref="X82:Y82"/>
    <mergeCell ref="U82:V82"/>
    <mergeCell ref="X78:Y78"/>
    <mergeCell ref="X79:Y79"/>
    <mergeCell ref="U79:V79"/>
    <mergeCell ref="X67:Y67"/>
    <mergeCell ref="X68:Y68"/>
    <mergeCell ref="X69:Y69"/>
    <mergeCell ref="X70:Y70"/>
    <mergeCell ref="X71:Y71"/>
    <mergeCell ref="U67:V67"/>
    <mergeCell ref="X72:Y72"/>
    <mergeCell ref="X73:Y73"/>
    <mergeCell ref="X74:Y74"/>
    <mergeCell ref="U71:V71"/>
    <mergeCell ref="U72:V72"/>
    <mergeCell ref="R79:S79"/>
    <mergeCell ref="R69:S69"/>
    <mergeCell ref="R70:S70"/>
    <mergeCell ref="R71:S71"/>
    <mergeCell ref="R72:S72"/>
    <mergeCell ref="U76:V76"/>
    <mergeCell ref="U77:V77"/>
    <mergeCell ref="U78:V78"/>
    <mergeCell ref="U73:V73"/>
    <mergeCell ref="U74:V74"/>
    <mergeCell ref="U75:V75"/>
    <mergeCell ref="R74:S74"/>
    <mergeCell ref="R75:S75"/>
    <mergeCell ref="R76:S76"/>
    <mergeCell ref="R77:S77"/>
    <mergeCell ref="R78:S78"/>
    <mergeCell ref="R73:S73"/>
    <mergeCell ref="O72:P72"/>
    <mergeCell ref="O73:P73"/>
    <mergeCell ref="O74:P74"/>
    <mergeCell ref="O75:P75"/>
    <mergeCell ref="O76:P76"/>
    <mergeCell ref="O77:P77"/>
    <mergeCell ref="O68:P68"/>
    <mergeCell ref="O69:P69"/>
    <mergeCell ref="O70:P70"/>
    <mergeCell ref="O71:P71"/>
    <mergeCell ref="U63:V63"/>
    <mergeCell ref="R67:S67"/>
    <mergeCell ref="R68:S68"/>
    <mergeCell ref="U68:V68"/>
    <mergeCell ref="U69:V69"/>
    <mergeCell ref="U70:V70"/>
    <mergeCell ref="X59:Y59"/>
    <mergeCell ref="X60:Y60"/>
    <mergeCell ref="X61:Y61"/>
    <mergeCell ref="X62:Y62"/>
    <mergeCell ref="X63:Y63"/>
    <mergeCell ref="O67:P67"/>
    <mergeCell ref="X50:Y50"/>
    <mergeCell ref="X51:Y51"/>
    <mergeCell ref="X52:Y52"/>
    <mergeCell ref="X53:Y53"/>
    <mergeCell ref="X57:Y57"/>
    <mergeCell ref="X58:Y58"/>
    <mergeCell ref="X54:Y54"/>
    <mergeCell ref="X55:Y55"/>
    <mergeCell ref="X56:Y56"/>
    <mergeCell ref="U60:V60"/>
    <mergeCell ref="U61:V61"/>
    <mergeCell ref="U62:V62"/>
    <mergeCell ref="U54:V54"/>
    <mergeCell ref="U55:V55"/>
    <mergeCell ref="U56:V56"/>
    <mergeCell ref="U57:V57"/>
    <mergeCell ref="R60:S60"/>
    <mergeCell ref="R61:S61"/>
    <mergeCell ref="R62:S62"/>
    <mergeCell ref="R63:S63"/>
    <mergeCell ref="U48:V48"/>
    <mergeCell ref="U49:V49"/>
    <mergeCell ref="U50:V50"/>
    <mergeCell ref="U51:V51"/>
    <mergeCell ref="U52:V52"/>
    <mergeCell ref="U53:V53"/>
    <mergeCell ref="R56:S56"/>
    <mergeCell ref="R57:S57"/>
    <mergeCell ref="R58:S58"/>
    <mergeCell ref="R59:S59"/>
    <mergeCell ref="U58:V58"/>
    <mergeCell ref="U59:V59"/>
    <mergeCell ref="O62:P62"/>
    <mergeCell ref="O63:P63"/>
    <mergeCell ref="R48:S48"/>
    <mergeCell ref="R49:S49"/>
    <mergeCell ref="R50:S50"/>
    <mergeCell ref="R51:S51"/>
    <mergeCell ref="R52:S52"/>
    <mergeCell ref="R53:S53"/>
    <mergeCell ref="R54:S54"/>
    <mergeCell ref="R55:S55"/>
    <mergeCell ref="O56:P56"/>
    <mergeCell ref="O57:P57"/>
    <mergeCell ref="O58:P58"/>
    <mergeCell ref="O59:P59"/>
    <mergeCell ref="O60:P60"/>
    <mergeCell ref="O61:P61"/>
    <mergeCell ref="O50:P50"/>
    <mergeCell ref="O51:P51"/>
    <mergeCell ref="O52:P52"/>
    <mergeCell ref="O53:P53"/>
    <mergeCell ref="O54:P54"/>
    <mergeCell ref="O55:P55"/>
    <mergeCell ref="X45:Y45"/>
    <mergeCell ref="X46:Y46"/>
    <mergeCell ref="X40:Y40"/>
    <mergeCell ref="X41:Y41"/>
    <mergeCell ref="O48:P48"/>
    <mergeCell ref="O49:P49"/>
    <mergeCell ref="X48:Y48"/>
    <mergeCell ref="X49:Y49"/>
    <mergeCell ref="X37:Y37"/>
    <mergeCell ref="X38:Y38"/>
    <mergeCell ref="X39:Y39"/>
    <mergeCell ref="X42:Y42"/>
    <mergeCell ref="X43:Y43"/>
    <mergeCell ref="X44:Y44"/>
    <mergeCell ref="X31:Y31"/>
    <mergeCell ref="X32:Y32"/>
    <mergeCell ref="X33:Y33"/>
    <mergeCell ref="X34:Y34"/>
    <mergeCell ref="X35:Y35"/>
    <mergeCell ref="X36:Y36"/>
    <mergeCell ref="X25:Y25"/>
    <mergeCell ref="X26:Y26"/>
    <mergeCell ref="X27:Y27"/>
    <mergeCell ref="X28:Y28"/>
    <mergeCell ref="X29:Y29"/>
    <mergeCell ref="X30:Y30"/>
    <mergeCell ref="U43:V43"/>
    <mergeCell ref="U44:V44"/>
    <mergeCell ref="U40:V40"/>
    <mergeCell ref="U41:V41"/>
    <mergeCell ref="U45:V45"/>
    <mergeCell ref="U46:V46"/>
    <mergeCell ref="U35:V35"/>
    <mergeCell ref="U36:V36"/>
    <mergeCell ref="U37:V37"/>
    <mergeCell ref="U38:V38"/>
    <mergeCell ref="U39:V39"/>
    <mergeCell ref="U42:V42"/>
    <mergeCell ref="U29:V29"/>
    <mergeCell ref="U30:V30"/>
    <mergeCell ref="U31:V31"/>
    <mergeCell ref="U32:V32"/>
    <mergeCell ref="U33:V33"/>
    <mergeCell ref="U34:V34"/>
    <mergeCell ref="R33:S33"/>
    <mergeCell ref="R34:S34"/>
    <mergeCell ref="R35:S35"/>
    <mergeCell ref="R36:S36"/>
    <mergeCell ref="R37:S37"/>
    <mergeCell ref="R38:S38"/>
    <mergeCell ref="O45:P45"/>
    <mergeCell ref="R42:S42"/>
    <mergeCell ref="R43:S43"/>
    <mergeCell ref="R44:S44"/>
    <mergeCell ref="R45:S45"/>
    <mergeCell ref="O46:P46"/>
    <mergeCell ref="R46:S46"/>
    <mergeCell ref="O39:P39"/>
    <mergeCell ref="O42:P42"/>
    <mergeCell ref="O43:P43"/>
    <mergeCell ref="O44:P44"/>
    <mergeCell ref="R40:S40"/>
    <mergeCell ref="O41:P41"/>
    <mergeCell ref="R39:S39"/>
    <mergeCell ref="R41:S41"/>
    <mergeCell ref="O33:P33"/>
    <mergeCell ref="O34:P34"/>
    <mergeCell ref="O35:P35"/>
    <mergeCell ref="O36:P36"/>
    <mergeCell ref="O37:P37"/>
    <mergeCell ref="O38:P38"/>
    <mergeCell ref="O30:P30"/>
    <mergeCell ref="O31:P31"/>
    <mergeCell ref="O32:P32"/>
    <mergeCell ref="R25:S25"/>
    <mergeCell ref="R26:S26"/>
    <mergeCell ref="R27:S27"/>
    <mergeCell ref="R28:S28"/>
    <mergeCell ref="R30:S30"/>
    <mergeCell ref="R31:S31"/>
    <mergeCell ref="R32:S32"/>
    <mergeCell ref="X12:Y12"/>
    <mergeCell ref="X17:Y17"/>
    <mergeCell ref="O13:P13"/>
    <mergeCell ref="O15:P15"/>
    <mergeCell ref="R14:S14"/>
    <mergeCell ref="O29:P29"/>
    <mergeCell ref="U25:V25"/>
    <mergeCell ref="U26:V26"/>
    <mergeCell ref="U27:V27"/>
    <mergeCell ref="U28:V28"/>
    <mergeCell ref="U23:V23"/>
    <mergeCell ref="O18:P18"/>
    <mergeCell ref="O23:P23"/>
    <mergeCell ref="R18:S18"/>
    <mergeCell ref="R19:S19"/>
    <mergeCell ref="O17:P17"/>
    <mergeCell ref="X15:Y15"/>
    <mergeCell ref="X16:Y16"/>
    <mergeCell ref="U14:V14"/>
    <mergeCell ref="U15:V15"/>
    <mergeCell ref="U16:V16"/>
    <mergeCell ref="U24:V24"/>
    <mergeCell ref="X19:Y19"/>
    <mergeCell ref="X20:Y20"/>
    <mergeCell ref="X24:Y24"/>
    <mergeCell ref="U22:V22"/>
    <mergeCell ref="O16:P16"/>
    <mergeCell ref="R16:S16"/>
    <mergeCell ref="R17:S17"/>
    <mergeCell ref="K5:K7"/>
    <mergeCell ref="R11:S11"/>
    <mergeCell ref="R12:S12"/>
    <mergeCell ref="R13:S13"/>
    <mergeCell ref="O14:P14"/>
    <mergeCell ref="O11:P11"/>
    <mergeCell ref="R8:S8"/>
    <mergeCell ref="X13:Y13"/>
    <mergeCell ref="Q104:S104"/>
    <mergeCell ref="U6:V6"/>
    <mergeCell ref="U7:V7"/>
    <mergeCell ref="U8:V8"/>
    <mergeCell ref="U18:V18"/>
    <mergeCell ref="U19:V19"/>
    <mergeCell ref="U17:V17"/>
    <mergeCell ref="X14:Y14"/>
    <mergeCell ref="U11:V11"/>
    <mergeCell ref="R102:S102"/>
    <mergeCell ref="U12:V12"/>
    <mergeCell ref="U13:V13"/>
    <mergeCell ref="A90:F90"/>
    <mergeCell ref="A86:F86"/>
    <mergeCell ref="A66:AB66"/>
    <mergeCell ref="A84:B84"/>
    <mergeCell ref="A99:M99"/>
    <mergeCell ref="U20:V20"/>
    <mergeCell ref="O27:P27"/>
    <mergeCell ref="O24:P24"/>
    <mergeCell ref="R24:S24"/>
    <mergeCell ref="O28:P28"/>
    <mergeCell ref="R29:S29"/>
    <mergeCell ref="O26:P26"/>
    <mergeCell ref="I4:I7"/>
    <mergeCell ref="W104:Y104"/>
    <mergeCell ref="H3:H7"/>
    <mergeCell ref="O6:P6"/>
    <mergeCell ref="O7:P7"/>
    <mergeCell ref="A10:AB10"/>
    <mergeCell ref="A100:M100"/>
    <mergeCell ref="R103:S103"/>
    <mergeCell ref="E5:E7"/>
    <mergeCell ref="O25:P25"/>
    <mergeCell ref="J110:N110"/>
    <mergeCell ref="A104:M104"/>
    <mergeCell ref="A91:AB91"/>
    <mergeCell ref="A93:F93"/>
    <mergeCell ref="A98:F98"/>
    <mergeCell ref="T104:V104"/>
    <mergeCell ref="J109:N109"/>
    <mergeCell ref="A101:M101"/>
    <mergeCell ref="J108:N108"/>
    <mergeCell ref="A102:M102"/>
    <mergeCell ref="T4:V4"/>
    <mergeCell ref="J5:J7"/>
    <mergeCell ref="A24:F24"/>
    <mergeCell ref="X6:Y6"/>
    <mergeCell ref="X7:Y7"/>
    <mergeCell ref="X8:Y8"/>
    <mergeCell ref="X18:Y18"/>
    <mergeCell ref="R7:S7"/>
    <mergeCell ref="B2:B7"/>
    <mergeCell ref="N5:AB5"/>
    <mergeCell ref="E4:F4"/>
    <mergeCell ref="Z104:AB104"/>
    <mergeCell ref="D4:D7"/>
    <mergeCell ref="A103:M103"/>
    <mergeCell ref="A46:F46"/>
    <mergeCell ref="O20:P20"/>
    <mergeCell ref="O21:P21"/>
    <mergeCell ref="O22:P22"/>
    <mergeCell ref="R20:S20"/>
    <mergeCell ref="R21:S21"/>
    <mergeCell ref="A1:AB1"/>
    <mergeCell ref="I3:L3"/>
    <mergeCell ref="W4:Y4"/>
    <mergeCell ref="F5:F7"/>
    <mergeCell ref="C4:C7"/>
    <mergeCell ref="G2:G7"/>
    <mergeCell ref="J4:L4"/>
    <mergeCell ref="H2:M2"/>
    <mergeCell ref="M3:M7"/>
    <mergeCell ref="C2:F3"/>
    <mergeCell ref="R22:S22"/>
    <mergeCell ref="Q4:S4"/>
    <mergeCell ref="L5:L7"/>
    <mergeCell ref="O8:P8"/>
    <mergeCell ref="R6:S6"/>
    <mergeCell ref="O12:P12"/>
    <mergeCell ref="O19:P19"/>
    <mergeCell ref="R15:S15"/>
    <mergeCell ref="A9:AB9"/>
    <mergeCell ref="X11:Y11"/>
    <mergeCell ref="Q105:S105"/>
    <mergeCell ref="T105:V105"/>
    <mergeCell ref="W105:Y105"/>
    <mergeCell ref="N2:AE3"/>
    <mergeCell ref="A47:AB47"/>
    <mergeCell ref="Z4:AB4"/>
    <mergeCell ref="Z105:AB105"/>
    <mergeCell ref="A2:A7"/>
    <mergeCell ref="N4:P4"/>
    <mergeCell ref="N106:AB106"/>
    <mergeCell ref="X21:Y21"/>
    <mergeCell ref="X22:Y22"/>
    <mergeCell ref="X23:Y23"/>
    <mergeCell ref="O103:P103"/>
    <mergeCell ref="O102:P102"/>
    <mergeCell ref="R23:S23"/>
    <mergeCell ref="N104:P104"/>
    <mergeCell ref="N105:P105"/>
    <mergeCell ref="U21:V21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8" r:id="rId1"/>
  <rowBreaks count="2" manualBreakCount="2">
    <brk id="43" max="35" man="1"/>
    <brk id="83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97">
      <selection activeCell="N109" sqref="N109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8.375" style="13" customWidth="1"/>
    <col min="12" max="12" width="9.87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16384" width="9.125" style="13" customWidth="1"/>
  </cols>
  <sheetData>
    <row r="1" spans="1:28" s="38" customFormat="1" ht="15.75">
      <c r="A1" s="772" t="s">
        <v>247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608"/>
      <c r="Z1" s="608"/>
      <c r="AA1" s="608"/>
      <c r="AB1" s="608"/>
    </row>
    <row r="2" spans="1:31" s="38" customFormat="1" ht="18.75" customHeight="1">
      <c r="A2" s="761" t="s">
        <v>24</v>
      </c>
      <c r="B2" s="782" t="s">
        <v>126</v>
      </c>
      <c r="C2" s="783" t="s">
        <v>263</v>
      </c>
      <c r="D2" s="784"/>
      <c r="E2" s="634"/>
      <c r="F2" s="635"/>
      <c r="G2" s="778" t="s">
        <v>125</v>
      </c>
      <c r="H2" s="782" t="s">
        <v>113</v>
      </c>
      <c r="I2" s="782"/>
      <c r="J2" s="782"/>
      <c r="K2" s="782"/>
      <c r="L2" s="782"/>
      <c r="M2" s="782"/>
      <c r="N2" s="754" t="s">
        <v>262</v>
      </c>
      <c r="O2" s="754"/>
      <c r="P2" s="754"/>
      <c r="Q2" s="754"/>
      <c r="R2" s="754"/>
      <c r="S2" s="754"/>
      <c r="T2" s="754"/>
      <c r="U2" s="754"/>
      <c r="V2" s="754"/>
      <c r="W2" s="754"/>
      <c r="X2" s="754"/>
      <c r="Y2" s="754"/>
      <c r="Z2" s="754"/>
      <c r="AA2" s="754"/>
      <c r="AB2" s="754"/>
      <c r="AC2" s="754"/>
      <c r="AD2" s="754"/>
      <c r="AE2" s="755"/>
    </row>
    <row r="3" spans="1:31" s="38" customFormat="1" ht="24.75" customHeight="1">
      <c r="A3" s="761"/>
      <c r="B3" s="782"/>
      <c r="C3" s="787"/>
      <c r="D3" s="788"/>
      <c r="E3" s="665"/>
      <c r="F3" s="1018"/>
      <c r="G3" s="774"/>
      <c r="H3" s="777" t="s">
        <v>117</v>
      </c>
      <c r="I3" s="747" t="s">
        <v>118</v>
      </c>
      <c r="J3" s="747"/>
      <c r="K3" s="747"/>
      <c r="L3" s="747"/>
      <c r="M3" s="777" t="s">
        <v>114</v>
      </c>
      <c r="N3" s="754"/>
      <c r="O3" s="754"/>
      <c r="P3" s="754"/>
      <c r="Q3" s="754"/>
      <c r="R3" s="754"/>
      <c r="S3" s="754"/>
      <c r="T3" s="754"/>
      <c r="U3" s="754"/>
      <c r="V3" s="754"/>
      <c r="W3" s="754"/>
      <c r="X3" s="754"/>
      <c r="Y3" s="754"/>
      <c r="Z3" s="754"/>
      <c r="AA3" s="754"/>
      <c r="AB3" s="754"/>
      <c r="AC3" s="754"/>
      <c r="AD3" s="754"/>
      <c r="AE3" s="755"/>
    </row>
    <row r="4" spans="1:31" s="38" customFormat="1" ht="18" customHeight="1">
      <c r="A4" s="761"/>
      <c r="B4" s="782"/>
      <c r="C4" s="777" t="s">
        <v>25</v>
      </c>
      <c r="D4" s="777" t="s">
        <v>26</v>
      </c>
      <c r="E4" s="1014" t="s">
        <v>119</v>
      </c>
      <c r="F4" s="1015"/>
      <c r="G4" s="774"/>
      <c r="H4" s="777"/>
      <c r="I4" s="777" t="s">
        <v>115</v>
      </c>
      <c r="J4" s="779" t="s">
        <v>116</v>
      </c>
      <c r="K4" s="1016"/>
      <c r="L4" s="1017"/>
      <c r="M4" s="777"/>
      <c r="N4" s="747" t="s">
        <v>27</v>
      </c>
      <c r="O4" s="747"/>
      <c r="P4" s="747"/>
      <c r="Q4" s="747" t="s">
        <v>28</v>
      </c>
      <c r="R4" s="747"/>
      <c r="S4" s="747"/>
      <c r="T4" s="747" t="s">
        <v>29</v>
      </c>
      <c r="U4" s="747"/>
      <c r="V4" s="747"/>
      <c r="W4" s="747" t="s">
        <v>30</v>
      </c>
      <c r="X4" s="747"/>
      <c r="Y4" s="747"/>
      <c r="Z4" s="747" t="s">
        <v>31</v>
      </c>
      <c r="AA4" s="747"/>
      <c r="AB4" s="747"/>
      <c r="AC4" s="39"/>
      <c r="AD4" s="39"/>
      <c r="AE4" s="255"/>
    </row>
    <row r="5" spans="1:31" s="38" customFormat="1" ht="18.75">
      <c r="A5" s="761"/>
      <c r="B5" s="782"/>
      <c r="C5" s="777"/>
      <c r="D5" s="777"/>
      <c r="E5" s="1009" t="s">
        <v>120</v>
      </c>
      <c r="F5" s="1009" t="s">
        <v>121</v>
      </c>
      <c r="G5" s="774"/>
      <c r="H5" s="777"/>
      <c r="I5" s="777"/>
      <c r="J5" s="774" t="s">
        <v>65</v>
      </c>
      <c r="K5" s="855" t="s">
        <v>66</v>
      </c>
      <c r="L5" s="763" t="s">
        <v>67</v>
      </c>
      <c r="M5" s="777"/>
      <c r="N5" s="807" t="s">
        <v>265</v>
      </c>
      <c r="O5" s="808"/>
      <c r="P5" s="809"/>
      <c r="Q5" s="809"/>
      <c r="R5" s="809"/>
      <c r="S5" s="809"/>
      <c r="T5" s="809"/>
      <c r="U5" s="809"/>
      <c r="V5" s="809"/>
      <c r="W5" s="809"/>
      <c r="X5" s="809"/>
      <c r="Y5" s="809"/>
      <c r="Z5" s="809"/>
      <c r="AA5" s="809"/>
      <c r="AB5" s="810"/>
      <c r="AE5" s="256"/>
    </row>
    <row r="6" spans="1:31" s="38" customFormat="1" ht="15.75">
      <c r="A6" s="761"/>
      <c r="B6" s="782"/>
      <c r="C6" s="777"/>
      <c r="D6" s="777"/>
      <c r="E6" s="1010"/>
      <c r="F6" s="1010"/>
      <c r="G6" s="774"/>
      <c r="H6" s="777"/>
      <c r="I6" s="777"/>
      <c r="J6" s="1012"/>
      <c r="K6" s="1012"/>
      <c r="L6" s="1012"/>
      <c r="M6" s="777"/>
      <c r="N6" s="172">
        <v>1</v>
      </c>
      <c r="O6" s="768">
        <v>2</v>
      </c>
      <c r="P6" s="769"/>
      <c r="Q6" s="172">
        <v>3</v>
      </c>
      <c r="R6" s="768">
        <v>4</v>
      </c>
      <c r="S6" s="769"/>
      <c r="T6" s="172">
        <v>5</v>
      </c>
      <c r="U6" s="768">
        <v>6</v>
      </c>
      <c r="V6" s="769"/>
      <c r="W6" s="172">
        <v>7</v>
      </c>
      <c r="X6" s="768">
        <v>8</v>
      </c>
      <c r="Y6" s="769"/>
      <c r="Z6" s="172">
        <v>9</v>
      </c>
      <c r="AA6" s="172" t="s">
        <v>252</v>
      </c>
      <c r="AB6" s="172" t="s">
        <v>253</v>
      </c>
      <c r="AE6" s="256"/>
    </row>
    <row r="7" spans="1:31" s="38" customFormat="1" ht="42" customHeight="1" thickBot="1">
      <c r="A7" s="762"/>
      <c r="B7" s="806"/>
      <c r="C7" s="778"/>
      <c r="D7" s="778"/>
      <c r="E7" s="1011"/>
      <c r="F7" s="1011"/>
      <c r="G7" s="774"/>
      <c r="H7" s="778"/>
      <c r="I7" s="778"/>
      <c r="J7" s="1013"/>
      <c r="K7" s="1013"/>
      <c r="L7" s="1013"/>
      <c r="M7" s="778"/>
      <c r="N7" s="34"/>
      <c r="O7" s="802"/>
      <c r="P7" s="803"/>
      <c r="Q7" s="34"/>
      <c r="R7" s="802"/>
      <c r="S7" s="803"/>
      <c r="T7" s="34"/>
      <c r="U7" s="802"/>
      <c r="V7" s="803"/>
      <c r="W7" s="34"/>
      <c r="X7" s="802"/>
      <c r="Y7" s="803"/>
      <c r="Z7" s="34"/>
      <c r="AA7" s="34"/>
      <c r="AB7" s="34"/>
      <c r="AE7" s="256"/>
    </row>
    <row r="8" spans="1:31" s="38" customFormat="1" ht="16.5" thickBot="1">
      <c r="A8" s="35">
        <v>1</v>
      </c>
      <c r="B8" s="36" t="s">
        <v>142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766"/>
      <c r="P8" s="767"/>
      <c r="Q8" s="37"/>
      <c r="R8" s="766"/>
      <c r="S8" s="767"/>
      <c r="T8" s="37"/>
      <c r="U8" s="766"/>
      <c r="V8" s="767"/>
      <c r="W8" s="37"/>
      <c r="X8" s="766"/>
      <c r="Y8" s="767"/>
      <c r="Z8" s="37"/>
      <c r="AA8" s="37"/>
      <c r="AB8" s="37"/>
      <c r="AE8" s="256"/>
    </row>
    <row r="9" spans="1:31" s="38" customFormat="1" ht="19.5" thickBot="1">
      <c r="A9" s="848" t="s">
        <v>170</v>
      </c>
      <c r="B9" s="912"/>
      <c r="C9" s="912"/>
      <c r="D9" s="912"/>
      <c r="E9" s="912"/>
      <c r="F9" s="912"/>
      <c r="G9" s="912"/>
      <c r="H9" s="912"/>
      <c r="I9" s="912"/>
      <c r="J9" s="912"/>
      <c r="K9" s="912"/>
      <c r="L9" s="912"/>
      <c r="M9" s="912"/>
      <c r="N9" s="912"/>
      <c r="O9" s="912"/>
      <c r="P9" s="912"/>
      <c r="Q9" s="912"/>
      <c r="R9" s="912"/>
      <c r="S9" s="912"/>
      <c r="T9" s="912"/>
      <c r="U9" s="912"/>
      <c r="V9" s="912"/>
      <c r="W9" s="912"/>
      <c r="X9" s="912"/>
      <c r="Y9" s="912"/>
      <c r="Z9" s="912"/>
      <c r="AA9" s="912"/>
      <c r="AB9" s="913"/>
      <c r="AE9" s="256"/>
    </row>
    <row r="10" spans="1:31" s="38" customFormat="1" ht="16.5" thickBot="1">
      <c r="A10" s="826" t="s">
        <v>84</v>
      </c>
      <c r="B10" s="827"/>
      <c r="C10" s="827"/>
      <c r="D10" s="827"/>
      <c r="E10" s="827"/>
      <c r="F10" s="827"/>
      <c r="G10" s="827"/>
      <c r="H10" s="827"/>
      <c r="I10" s="827"/>
      <c r="J10" s="827"/>
      <c r="K10" s="827"/>
      <c r="L10" s="827"/>
      <c r="M10" s="827"/>
      <c r="N10" s="827"/>
      <c r="O10" s="827"/>
      <c r="P10" s="827"/>
      <c r="Q10" s="827"/>
      <c r="R10" s="827"/>
      <c r="S10" s="827"/>
      <c r="T10" s="827"/>
      <c r="U10" s="827"/>
      <c r="V10" s="827"/>
      <c r="W10" s="827"/>
      <c r="X10" s="827"/>
      <c r="Y10" s="1007"/>
      <c r="Z10" s="1007"/>
      <c r="AA10" s="1007"/>
      <c r="AB10" s="1008"/>
      <c r="AE10" s="256"/>
    </row>
    <row r="11" spans="1:31" s="38" customFormat="1" ht="47.25">
      <c r="A11" s="176" t="s">
        <v>143</v>
      </c>
      <c r="B11" s="91" t="s">
        <v>266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1001"/>
      <c r="P11" s="1002"/>
      <c r="Q11" s="92"/>
      <c r="R11" s="1001"/>
      <c r="S11" s="1002"/>
      <c r="T11" s="92"/>
      <c r="U11" s="1001"/>
      <c r="V11" s="1002"/>
      <c r="W11" s="95"/>
      <c r="X11" s="1003"/>
      <c r="Y11" s="1004"/>
      <c r="Z11" s="96"/>
      <c r="AA11" s="96"/>
      <c r="AB11" s="96"/>
      <c r="AE11" s="256"/>
    </row>
    <row r="12" spans="1:31" s="38" customFormat="1" ht="31.5">
      <c r="A12" s="177" t="s">
        <v>145</v>
      </c>
      <c r="B12" s="98" t="s">
        <v>37</v>
      </c>
      <c r="C12" s="97"/>
      <c r="D12" s="381">
        <v>3</v>
      </c>
      <c r="E12" s="88"/>
      <c r="F12" s="99"/>
      <c r="G12" s="153">
        <v>3</v>
      </c>
      <c r="H12" s="97">
        <f aca="true" t="shared" si="0" ref="H12:H23">G12*30</f>
        <v>90</v>
      </c>
      <c r="I12" s="97">
        <v>4</v>
      </c>
      <c r="J12" s="97"/>
      <c r="K12" s="97"/>
      <c r="L12" s="88" t="s">
        <v>133</v>
      </c>
      <c r="M12" s="54">
        <f aca="true" t="shared" si="1" ref="M12:M23">H12-I12</f>
        <v>86</v>
      </c>
      <c r="N12" s="39"/>
      <c r="O12" s="747"/>
      <c r="P12" s="747"/>
      <c r="Q12" s="379" t="s">
        <v>133</v>
      </c>
      <c r="R12" s="1005"/>
      <c r="S12" s="1006"/>
      <c r="T12" s="88"/>
      <c r="U12" s="935"/>
      <c r="V12" s="936"/>
      <c r="W12" s="100"/>
      <c r="X12" s="987"/>
      <c r="Y12" s="988"/>
      <c r="Z12" s="101"/>
      <c r="AA12" s="101"/>
      <c r="AB12" s="101"/>
      <c r="AE12" s="256"/>
    </row>
    <row r="13" spans="1:31" s="38" customFormat="1" ht="31.5">
      <c r="A13" s="177" t="s">
        <v>146</v>
      </c>
      <c r="B13" s="98" t="s">
        <v>37</v>
      </c>
      <c r="C13" s="382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133</v>
      </c>
      <c r="M13" s="165">
        <f t="shared" si="1"/>
        <v>101</v>
      </c>
      <c r="N13" s="39"/>
      <c r="O13" s="747"/>
      <c r="P13" s="747"/>
      <c r="Q13" s="380"/>
      <c r="R13" s="999" t="s">
        <v>133</v>
      </c>
      <c r="S13" s="1000"/>
      <c r="T13" s="88"/>
      <c r="U13" s="935"/>
      <c r="V13" s="936"/>
      <c r="W13" s="100"/>
      <c r="X13" s="987"/>
      <c r="Y13" s="988"/>
      <c r="Z13" s="101"/>
      <c r="AA13" s="101"/>
      <c r="AB13" s="101"/>
      <c r="AE13" s="256"/>
    </row>
    <row r="14" spans="1:31" s="38" customFormat="1" ht="15.75">
      <c r="A14" s="177" t="s">
        <v>144</v>
      </c>
      <c r="B14" s="246" t="s">
        <v>36</v>
      </c>
      <c r="C14" s="383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133</v>
      </c>
      <c r="K14" s="153"/>
      <c r="L14" s="247"/>
      <c r="M14" s="247">
        <f t="shared" si="1"/>
        <v>116</v>
      </c>
      <c r="O14" s="949"/>
      <c r="P14" s="950"/>
      <c r="Q14" s="384" t="s">
        <v>133</v>
      </c>
      <c r="R14" s="935"/>
      <c r="S14" s="936"/>
      <c r="T14" s="177"/>
      <c r="U14" s="949"/>
      <c r="V14" s="950"/>
      <c r="W14" s="100"/>
      <c r="X14" s="987"/>
      <c r="Y14" s="988"/>
      <c r="Z14" s="101"/>
      <c r="AA14" s="101"/>
      <c r="AB14" s="101"/>
      <c r="AE14" s="256"/>
    </row>
    <row r="15" spans="1:31" s="38" customFormat="1" ht="15.75">
      <c r="A15" s="177" t="s">
        <v>147</v>
      </c>
      <c r="B15" s="246" t="s">
        <v>71</v>
      </c>
      <c r="C15" s="153"/>
      <c r="D15" s="383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133</v>
      </c>
      <c r="K15" s="153"/>
      <c r="L15" s="177"/>
      <c r="M15" s="247">
        <f t="shared" si="1"/>
        <v>56</v>
      </c>
      <c r="N15" s="177"/>
      <c r="O15" s="949"/>
      <c r="P15" s="950"/>
      <c r="R15" s="935"/>
      <c r="S15" s="936"/>
      <c r="T15" s="385" t="s">
        <v>133</v>
      </c>
      <c r="U15" s="949"/>
      <c r="V15" s="950"/>
      <c r="W15" s="100"/>
      <c r="X15" s="987"/>
      <c r="Y15" s="988"/>
      <c r="Z15" s="101"/>
      <c r="AA15" s="101"/>
      <c r="AB15" s="101"/>
      <c r="AE15" s="256"/>
    </row>
    <row r="16" spans="1:31" s="38" customFormat="1" ht="36.75" customHeight="1">
      <c r="A16" s="177" t="s">
        <v>148</v>
      </c>
      <c r="B16" s="246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133</v>
      </c>
      <c r="K16" s="153"/>
      <c r="L16" s="177"/>
      <c r="M16" s="247">
        <f t="shared" si="1"/>
        <v>86</v>
      </c>
      <c r="N16" s="177"/>
      <c r="O16" s="949"/>
      <c r="P16" s="950"/>
      <c r="Q16" s="177"/>
      <c r="R16" s="949" t="s">
        <v>133</v>
      </c>
      <c r="S16" s="950"/>
      <c r="T16" s="177"/>
      <c r="U16" s="949"/>
      <c r="V16" s="950"/>
      <c r="W16" s="100"/>
      <c r="X16" s="987"/>
      <c r="Y16" s="988"/>
      <c r="Z16" s="101"/>
      <c r="AA16" s="101"/>
      <c r="AB16" s="101"/>
      <c r="AE16" s="256"/>
    </row>
    <row r="17" spans="1:31" s="38" customFormat="1" ht="15.75">
      <c r="A17" s="178" t="s">
        <v>149</v>
      </c>
      <c r="B17" s="248" t="s">
        <v>95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86" t="s">
        <v>133</v>
      </c>
      <c r="K17" s="249"/>
      <c r="L17" s="251"/>
      <c r="M17" s="251">
        <f t="shared" si="1"/>
        <v>131</v>
      </c>
      <c r="N17" s="178"/>
      <c r="O17" s="993"/>
      <c r="P17" s="994"/>
      <c r="Q17" s="178"/>
      <c r="R17" s="993"/>
      <c r="S17" s="994"/>
      <c r="T17" s="386" t="s">
        <v>133</v>
      </c>
      <c r="U17" s="985"/>
      <c r="V17" s="986"/>
      <c r="W17" s="104"/>
      <c r="X17" s="989"/>
      <c r="Y17" s="990"/>
      <c r="Z17" s="105"/>
      <c r="AA17" s="105"/>
      <c r="AB17" s="105"/>
      <c r="AE17" s="256"/>
    </row>
    <row r="18" spans="1:31" s="397" customFormat="1" ht="15.75">
      <c r="A18" s="384" t="s">
        <v>267</v>
      </c>
      <c r="B18" s="390" t="s">
        <v>268</v>
      </c>
      <c r="C18" s="383"/>
      <c r="D18" s="383">
        <v>5</v>
      </c>
      <c r="E18" s="383"/>
      <c r="F18" s="391"/>
      <c r="G18" s="392">
        <v>3</v>
      </c>
      <c r="H18" s="383">
        <f t="shared" si="0"/>
        <v>90</v>
      </c>
      <c r="I18" s="383">
        <v>4</v>
      </c>
      <c r="J18" s="393" t="s">
        <v>133</v>
      </c>
      <c r="K18" s="383"/>
      <c r="L18" s="394"/>
      <c r="M18" s="394">
        <f t="shared" si="1"/>
        <v>86</v>
      </c>
      <c r="N18" s="384"/>
      <c r="O18" s="981"/>
      <c r="P18" s="982"/>
      <c r="Q18" s="384"/>
      <c r="R18" s="981"/>
      <c r="S18" s="982"/>
      <c r="T18" s="393" t="s">
        <v>133</v>
      </c>
      <c r="U18" s="995"/>
      <c r="V18" s="996"/>
      <c r="W18" s="395"/>
      <c r="X18" s="997"/>
      <c r="Y18" s="998"/>
      <c r="Z18" s="396"/>
      <c r="AA18" s="396"/>
      <c r="AB18" s="396"/>
      <c r="AE18" s="398"/>
    </row>
    <row r="19" spans="1:31" s="38" customFormat="1" ht="15.75">
      <c r="A19" s="384" t="s">
        <v>269</v>
      </c>
      <c r="B19" s="390" t="s">
        <v>270</v>
      </c>
      <c r="C19" s="153"/>
      <c r="D19" s="153">
        <v>5</v>
      </c>
      <c r="E19" s="153"/>
      <c r="F19" s="102"/>
      <c r="G19" s="392">
        <v>3</v>
      </c>
      <c r="H19" s="383">
        <f t="shared" si="0"/>
        <v>90</v>
      </c>
      <c r="I19" s="383">
        <v>4</v>
      </c>
      <c r="J19" s="393" t="s">
        <v>133</v>
      </c>
      <c r="K19" s="383"/>
      <c r="L19" s="394"/>
      <c r="M19" s="394">
        <f t="shared" si="1"/>
        <v>86</v>
      </c>
      <c r="N19" s="384"/>
      <c r="O19" s="981"/>
      <c r="P19" s="982"/>
      <c r="Q19" s="384"/>
      <c r="R19" s="981"/>
      <c r="S19" s="982"/>
      <c r="T19" s="393" t="s">
        <v>133</v>
      </c>
      <c r="U19" s="985"/>
      <c r="V19" s="986"/>
      <c r="W19" s="100"/>
      <c r="X19" s="989"/>
      <c r="Y19" s="990"/>
      <c r="Z19" s="101"/>
      <c r="AA19" s="101"/>
      <c r="AB19" s="101"/>
      <c r="AE19" s="256"/>
    </row>
    <row r="20" spans="1:31" s="38" customFormat="1" ht="15.75">
      <c r="A20" s="384" t="s">
        <v>271</v>
      </c>
      <c r="B20" s="390" t="s">
        <v>272</v>
      </c>
      <c r="C20" s="153"/>
      <c r="D20" s="153">
        <v>8</v>
      </c>
      <c r="E20" s="153"/>
      <c r="F20" s="102"/>
      <c r="G20" s="392">
        <v>3</v>
      </c>
      <c r="H20" s="383">
        <f t="shared" si="0"/>
        <v>90</v>
      </c>
      <c r="I20" s="383">
        <v>4</v>
      </c>
      <c r="J20" s="393" t="s">
        <v>133</v>
      </c>
      <c r="K20" s="383"/>
      <c r="L20" s="394"/>
      <c r="M20" s="394">
        <f t="shared" si="1"/>
        <v>86</v>
      </c>
      <c r="N20" s="384"/>
      <c r="O20" s="981"/>
      <c r="P20" s="982"/>
      <c r="Q20" s="384"/>
      <c r="R20" s="981"/>
      <c r="S20" s="982"/>
      <c r="T20" s="393"/>
      <c r="U20" s="985"/>
      <c r="V20" s="986"/>
      <c r="W20" s="100"/>
      <c r="X20" s="991" t="s">
        <v>133</v>
      </c>
      <c r="Y20" s="992"/>
      <c r="Z20" s="101"/>
      <c r="AA20" s="101"/>
      <c r="AB20" s="101"/>
      <c r="AE20" s="256"/>
    </row>
    <row r="21" spans="1:31" s="38" customFormat="1" ht="15.75">
      <c r="A21" s="384" t="s">
        <v>273</v>
      </c>
      <c r="B21" s="246" t="s">
        <v>274</v>
      </c>
      <c r="C21" s="153"/>
      <c r="D21" s="153">
        <v>7</v>
      </c>
      <c r="E21" s="153"/>
      <c r="F21" s="102"/>
      <c r="G21" s="392">
        <v>3</v>
      </c>
      <c r="H21" s="383">
        <f t="shared" si="0"/>
        <v>90</v>
      </c>
      <c r="I21" s="383">
        <v>4</v>
      </c>
      <c r="J21" s="393" t="s">
        <v>133</v>
      </c>
      <c r="K21" s="383"/>
      <c r="L21" s="394"/>
      <c r="M21" s="394">
        <f t="shared" si="1"/>
        <v>86</v>
      </c>
      <c r="N21" s="384"/>
      <c r="O21" s="981"/>
      <c r="P21" s="982"/>
      <c r="Q21" s="384"/>
      <c r="R21" s="981"/>
      <c r="S21" s="982"/>
      <c r="T21" s="393"/>
      <c r="U21" s="985"/>
      <c r="V21" s="986"/>
      <c r="W21" s="399" t="s">
        <v>133</v>
      </c>
      <c r="X21" s="987"/>
      <c r="Y21" s="988"/>
      <c r="Z21" s="101"/>
      <c r="AA21" s="101"/>
      <c r="AB21" s="101"/>
      <c r="AE21" s="256"/>
    </row>
    <row r="22" spans="1:31" s="38" customFormat="1" ht="15.75">
      <c r="A22" s="384" t="s">
        <v>275</v>
      </c>
      <c r="B22" s="246" t="s">
        <v>277</v>
      </c>
      <c r="C22" s="153"/>
      <c r="D22" s="153">
        <v>5</v>
      </c>
      <c r="E22" s="153"/>
      <c r="F22" s="102"/>
      <c r="G22" s="392">
        <v>3</v>
      </c>
      <c r="H22" s="383">
        <f t="shared" si="0"/>
        <v>90</v>
      </c>
      <c r="I22" s="383">
        <v>4</v>
      </c>
      <c r="J22" s="393" t="s">
        <v>133</v>
      </c>
      <c r="K22" s="383"/>
      <c r="L22" s="394"/>
      <c r="M22" s="394">
        <f t="shared" si="1"/>
        <v>86</v>
      </c>
      <c r="N22" s="384"/>
      <c r="O22" s="981"/>
      <c r="P22" s="982"/>
      <c r="Q22" s="384"/>
      <c r="R22" s="981"/>
      <c r="S22" s="982"/>
      <c r="T22" s="393" t="s">
        <v>133</v>
      </c>
      <c r="U22" s="985"/>
      <c r="V22" s="986"/>
      <c r="W22" s="100"/>
      <c r="X22" s="987"/>
      <c r="Y22" s="988"/>
      <c r="Z22" s="101"/>
      <c r="AA22" s="101"/>
      <c r="AB22" s="101"/>
      <c r="AE22" s="256"/>
    </row>
    <row r="23" spans="1:31" s="38" customFormat="1" ht="15.75">
      <c r="A23" s="384" t="s">
        <v>276</v>
      </c>
      <c r="B23" s="246" t="s">
        <v>278</v>
      </c>
      <c r="C23" s="153"/>
      <c r="D23" s="153">
        <v>7</v>
      </c>
      <c r="E23" s="153"/>
      <c r="F23" s="102"/>
      <c r="G23" s="392">
        <v>3</v>
      </c>
      <c r="H23" s="383">
        <f t="shared" si="0"/>
        <v>90</v>
      </c>
      <c r="I23" s="383">
        <v>4</v>
      </c>
      <c r="J23" s="393" t="s">
        <v>133</v>
      </c>
      <c r="K23" s="383"/>
      <c r="L23" s="394"/>
      <c r="M23" s="394">
        <f t="shared" si="1"/>
        <v>86</v>
      </c>
      <c r="N23" s="384"/>
      <c r="O23" s="981"/>
      <c r="P23" s="982"/>
      <c r="Q23" s="384"/>
      <c r="R23" s="981"/>
      <c r="S23" s="982"/>
      <c r="T23" s="393"/>
      <c r="U23" s="983"/>
      <c r="V23" s="983"/>
      <c r="W23" s="399" t="s">
        <v>133</v>
      </c>
      <c r="X23" s="984"/>
      <c r="Y23" s="984"/>
      <c r="Z23" s="101"/>
      <c r="AA23" s="101"/>
      <c r="AB23" s="101"/>
      <c r="AE23" s="256"/>
    </row>
    <row r="24" spans="1:31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949"/>
      <c r="P24" s="950"/>
      <c r="Q24" s="177"/>
      <c r="R24" s="949"/>
      <c r="S24" s="950"/>
      <c r="T24" s="112"/>
      <c r="U24" s="983"/>
      <c r="V24" s="983"/>
      <c r="W24" s="100"/>
      <c r="X24" s="984"/>
      <c r="Y24" s="984"/>
      <c r="Z24" s="101"/>
      <c r="AA24" s="101"/>
      <c r="AB24" s="101"/>
      <c r="AE24" s="256"/>
    </row>
    <row r="25" spans="1:31" s="38" customFormat="1" ht="17.25" customHeight="1" thickBot="1">
      <c r="A25" s="969" t="s">
        <v>88</v>
      </c>
      <c r="B25" s="970"/>
      <c r="C25" s="971"/>
      <c r="D25" s="971"/>
      <c r="E25" s="971"/>
      <c r="F25" s="972"/>
      <c r="G25" s="387">
        <f>G11+G14+G15+G16+G17+G18+G19+G20+G21+G22+G23</f>
        <v>38</v>
      </c>
      <c r="H25" s="387">
        <f>H11+H14+H15+H16+H17+H18+H19+H20+H21+H22+H23</f>
        <v>1140</v>
      </c>
      <c r="I25" s="387">
        <f>SUM(I12:I24)</f>
        <v>48</v>
      </c>
      <c r="J25" s="387">
        <v>40</v>
      </c>
      <c r="K25" s="387"/>
      <c r="L25" s="387">
        <v>8</v>
      </c>
      <c r="M25" s="387">
        <f>H25-I25</f>
        <v>1092</v>
      </c>
      <c r="N25" s="388"/>
      <c r="O25" s="973"/>
      <c r="P25" s="974"/>
      <c r="Q25" s="468" t="s">
        <v>134</v>
      </c>
      <c r="R25" s="975" t="s">
        <v>134</v>
      </c>
      <c r="S25" s="976"/>
      <c r="T25" s="469" t="s">
        <v>279</v>
      </c>
      <c r="U25" s="977"/>
      <c r="V25" s="977"/>
      <c r="W25" s="470" t="s">
        <v>134</v>
      </c>
      <c r="X25" s="978" t="s">
        <v>133</v>
      </c>
      <c r="Y25" s="978"/>
      <c r="Z25" s="389"/>
      <c r="AA25" s="389"/>
      <c r="AB25" s="389"/>
      <c r="AE25" s="256"/>
    </row>
    <row r="26" spans="1:31" s="38" customFormat="1" ht="18.75" customHeight="1" thickBot="1">
      <c r="A26" s="979" t="s">
        <v>85</v>
      </c>
      <c r="B26" s="979"/>
      <c r="C26" s="979"/>
      <c r="D26" s="979"/>
      <c r="E26" s="979"/>
      <c r="F26" s="979"/>
      <c r="G26" s="979"/>
      <c r="H26" s="979"/>
      <c r="I26" s="979"/>
      <c r="J26" s="979"/>
      <c r="K26" s="979"/>
      <c r="L26" s="979"/>
      <c r="M26" s="979"/>
      <c r="N26" s="979"/>
      <c r="O26" s="979"/>
      <c r="P26" s="979"/>
      <c r="Q26" s="979"/>
      <c r="R26" s="979"/>
      <c r="S26" s="979"/>
      <c r="T26" s="979"/>
      <c r="U26" s="980"/>
      <c r="V26" s="980"/>
      <c r="W26" s="979"/>
      <c r="X26" s="980"/>
      <c r="Y26" s="980"/>
      <c r="Z26" s="979"/>
      <c r="AA26" s="979"/>
      <c r="AB26" s="979"/>
      <c r="AE26" s="256"/>
    </row>
    <row r="27" spans="1:31" s="38" customFormat="1" ht="18.75" customHeight="1">
      <c r="A27" s="177" t="s">
        <v>150</v>
      </c>
      <c r="B27" s="252" t="s">
        <v>50</v>
      </c>
      <c r="C27" s="112"/>
      <c r="D27" s="89">
        <v>3</v>
      </c>
      <c r="E27" s="89"/>
      <c r="F27" s="53"/>
      <c r="G27" s="367">
        <v>3</v>
      </c>
      <c r="H27" s="242">
        <f>G27*30</f>
        <v>90</v>
      </c>
      <c r="I27" s="243">
        <v>4</v>
      </c>
      <c r="J27" s="89">
        <v>4</v>
      </c>
      <c r="K27" s="89"/>
      <c r="L27" s="89"/>
      <c r="M27" s="247">
        <f>H27-I27</f>
        <v>86</v>
      </c>
      <c r="N27" s="177"/>
      <c r="O27" s="965"/>
      <c r="P27" s="966"/>
      <c r="Q27" s="177" t="s">
        <v>133</v>
      </c>
      <c r="R27" s="965"/>
      <c r="S27" s="966"/>
      <c r="T27" s="177"/>
      <c r="U27" s="965"/>
      <c r="V27" s="966"/>
      <c r="W27" s="108"/>
      <c r="X27" s="967"/>
      <c r="Y27" s="968"/>
      <c r="Z27" s="109"/>
      <c r="AA27" s="109"/>
      <c r="AB27" s="109"/>
      <c r="AE27" s="256"/>
    </row>
    <row r="28" spans="1:31" s="42" customFormat="1" ht="15.75">
      <c r="A28" s="177" t="s">
        <v>151</v>
      </c>
      <c r="B28" s="252" t="s">
        <v>41</v>
      </c>
      <c r="C28" s="89"/>
      <c r="D28" s="112"/>
      <c r="E28" s="112"/>
      <c r="F28" s="53"/>
      <c r="G28" s="368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949"/>
      <c r="P28" s="950"/>
      <c r="Q28" s="177"/>
      <c r="R28" s="949"/>
      <c r="S28" s="950"/>
      <c r="T28" s="177"/>
      <c r="U28" s="949"/>
      <c r="V28" s="950"/>
      <c r="W28" s="111"/>
      <c r="X28" s="951"/>
      <c r="Y28" s="952"/>
      <c r="Z28" s="110"/>
      <c r="AA28" s="110"/>
      <c r="AB28" s="110"/>
      <c r="AE28" s="257"/>
    </row>
    <row r="29" spans="1:31" s="411" customFormat="1" ht="15.75">
      <c r="A29" s="400" t="s">
        <v>162</v>
      </c>
      <c r="B29" s="401" t="s">
        <v>41</v>
      </c>
      <c r="C29" s="402"/>
      <c r="D29" s="402">
        <v>1</v>
      </c>
      <c r="E29" s="403"/>
      <c r="F29" s="404"/>
      <c r="G29" s="405">
        <v>4</v>
      </c>
      <c r="H29" s="406">
        <f>G29*30</f>
        <v>120</v>
      </c>
      <c r="I29" s="406">
        <v>8</v>
      </c>
      <c r="J29" s="472">
        <v>4</v>
      </c>
      <c r="K29" s="472">
        <v>4</v>
      </c>
      <c r="L29" s="407"/>
      <c r="M29" s="408">
        <f>H29-I29</f>
        <v>112</v>
      </c>
      <c r="N29" s="400" t="s">
        <v>134</v>
      </c>
      <c r="O29" s="961"/>
      <c r="P29" s="962"/>
      <c r="Q29" s="400"/>
      <c r="R29" s="961"/>
      <c r="S29" s="962"/>
      <c r="T29" s="400"/>
      <c r="U29" s="961"/>
      <c r="V29" s="962"/>
      <c r="W29" s="409"/>
      <c r="X29" s="963"/>
      <c r="Y29" s="964"/>
      <c r="Z29" s="410"/>
      <c r="AA29" s="410"/>
      <c r="AB29" s="410"/>
      <c r="AE29" s="412"/>
    </row>
    <row r="30" spans="1:31" s="411" customFormat="1" ht="15.75">
      <c r="A30" s="400" t="s">
        <v>163</v>
      </c>
      <c r="B30" s="401" t="s">
        <v>41</v>
      </c>
      <c r="C30" s="402">
        <v>2</v>
      </c>
      <c r="D30" s="403"/>
      <c r="E30" s="403"/>
      <c r="F30" s="404"/>
      <c r="G30" s="405">
        <v>4</v>
      </c>
      <c r="H30" s="406">
        <f>G30*30</f>
        <v>120</v>
      </c>
      <c r="I30" s="406">
        <v>12</v>
      </c>
      <c r="J30" s="472">
        <v>4</v>
      </c>
      <c r="K30" s="472">
        <v>8</v>
      </c>
      <c r="L30" s="407"/>
      <c r="M30" s="408">
        <f>H30-I30</f>
        <v>108</v>
      </c>
      <c r="N30" s="400"/>
      <c r="O30" s="961" t="s">
        <v>280</v>
      </c>
      <c r="P30" s="962"/>
      <c r="Q30" s="400"/>
      <c r="R30" s="961"/>
      <c r="S30" s="962"/>
      <c r="T30" s="400"/>
      <c r="U30" s="961"/>
      <c r="V30" s="962"/>
      <c r="W30" s="409"/>
      <c r="X30" s="963"/>
      <c r="Y30" s="964"/>
      <c r="Z30" s="410"/>
      <c r="AA30" s="410"/>
      <c r="AB30" s="410"/>
      <c r="AE30" s="412"/>
    </row>
    <row r="31" spans="1:31" s="42" customFormat="1" ht="15.75">
      <c r="A31" s="177" t="s">
        <v>152</v>
      </c>
      <c r="B31" s="252" t="s">
        <v>40</v>
      </c>
      <c r="C31" s="112"/>
      <c r="D31" s="112"/>
      <c r="E31" s="112"/>
      <c r="F31" s="53"/>
      <c r="G31" s="370">
        <f>G32+G33+G34</f>
        <v>16</v>
      </c>
      <c r="H31" s="243">
        <f aca="true" t="shared" si="2" ref="H31:H36">G31*30</f>
        <v>480</v>
      </c>
      <c r="I31" s="243"/>
      <c r="J31" s="89"/>
      <c r="K31" s="89"/>
      <c r="L31" s="89"/>
      <c r="M31" s="247"/>
      <c r="N31" s="177"/>
      <c r="O31" s="949"/>
      <c r="P31" s="950"/>
      <c r="Q31" s="177"/>
      <c r="R31" s="949"/>
      <c r="S31" s="950"/>
      <c r="T31" s="177"/>
      <c r="U31" s="949"/>
      <c r="V31" s="950"/>
      <c r="W31" s="111"/>
      <c r="X31" s="951"/>
      <c r="Y31" s="952"/>
      <c r="Z31" s="110"/>
      <c r="AA31" s="110"/>
      <c r="AB31" s="110"/>
      <c r="AE31" s="257"/>
    </row>
    <row r="32" spans="1:31" s="42" customFormat="1" ht="15.75">
      <c r="A32" s="177" t="s">
        <v>175</v>
      </c>
      <c r="B32" s="50" t="s">
        <v>40</v>
      </c>
      <c r="C32" s="51">
        <v>1</v>
      </c>
      <c r="D32" s="52"/>
      <c r="E32" s="52"/>
      <c r="F32" s="53"/>
      <c r="G32" s="369">
        <v>6.5</v>
      </c>
      <c r="H32" s="413">
        <f t="shared" si="2"/>
        <v>195</v>
      </c>
      <c r="I32" s="413">
        <v>16</v>
      </c>
      <c r="J32" s="415">
        <v>10</v>
      </c>
      <c r="K32" s="415"/>
      <c r="L32" s="473">
        <v>6</v>
      </c>
      <c r="M32" s="417">
        <f>H32-I32</f>
        <v>179</v>
      </c>
      <c r="N32" s="418" t="s">
        <v>238</v>
      </c>
      <c r="O32" s="935"/>
      <c r="P32" s="936"/>
      <c r="Q32" s="88"/>
      <c r="R32" s="949"/>
      <c r="S32" s="950"/>
      <c r="T32" s="88"/>
      <c r="U32" s="949"/>
      <c r="V32" s="950"/>
      <c r="W32" s="111"/>
      <c r="X32" s="951"/>
      <c r="Y32" s="952"/>
      <c r="Z32" s="110"/>
      <c r="AA32" s="110"/>
      <c r="AB32" s="110"/>
      <c r="AE32" s="257"/>
    </row>
    <row r="33" spans="1:31" s="42" customFormat="1" ht="15.75">
      <c r="A33" s="177" t="s">
        <v>176</v>
      </c>
      <c r="B33" s="50" t="s">
        <v>40</v>
      </c>
      <c r="C33" s="51">
        <v>2</v>
      </c>
      <c r="D33" s="52"/>
      <c r="E33" s="52"/>
      <c r="F33" s="53"/>
      <c r="G33" s="369">
        <v>6.5</v>
      </c>
      <c r="H33" s="107">
        <f t="shared" si="2"/>
        <v>195</v>
      </c>
      <c r="I33" s="413">
        <v>16</v>
      </c>
      <c r="J33" s="415">
        <v>10</v>
      </c>
      <c r="K33" s="415"/>
      <c r="L33" s="473">
        <v>6</v>
      </c>
      <c r="M33" s="417">
        <f>H33-I33</f>
        <v>179</v>
      </c>
      <c r="N33" s="418"/>
      <c r="O33" s="947" t="s">
        <v>238</v>
      </c>
      <c r="P33" s="948"/>
      <c r="Q33" s="88"/>
      <c r="R33" s="949"/>
      <c r="S33" s="950"/>
      <c r="T33" s="88"/>
      <c r="U33" s="949"/>
      <c r="V33" s="950"/>
      <c r="W33" s="111"/>
      <c r="X33" s="951"/>
      <c r="Y33" s="952"/>
      <c r="Z33" s="110"/>
      <c r="AA33" s="110"/>
      <c r="AB33" s="110"/>
      <c r="AE33" s="257"/>
    </row>
    <row r="34" spans="1:31" s="276" customFormat="1" ht="15.75">
      <c r="A34" s="419" t="s">
        <v>177</v>
      </c>
      <c r="B34" s="420" t="s">
        <v>40</v>
      </c>
      <c r="C34" s="421"/>
      <c r="D34" s="421">
        <v>3</v>
      </c>
      <c r="E34" s="422"/>
      <c r="F34" s="423"/>
      <c r="G34" s="424">
        <v>3</v>
      </c>
      <c r="H34" s="425">
        <f t="shared" si="2"/>
        <v>90</v>
      </c>
      <c r="I34" s="425">
        <v>10</v>
      </c>
      <c r="J34" s="421">
        <v>8</v>
      </c>
      <c r="K34" s="421"/>
      <c r="L34" s="474">
        <v>2</v>
      </c>
      <c r="M34" s="427">
        <f>H34-I34</f>
        <v>80</v>
      </c>
      <c r="N34" s="419"/>
      <c r="O34" s="957"/>
      <c r="P34" s="958"/>
      <c r="Q34" s="419" t="s">
        <v>226</v>
      </c>
      <c r="R34" s="957"/>
      <c r="S34" s="958"/>
      <c r="T34" s="419"/>
      <c r="U34" s="957"/>
      <c r="V34" s="958"/>
      <c r="W34" s="428"/>
      <c r="X34" s="959"/>
      <c r="Y34" s="960"/>
      <c r="Z34" s="429"/>
      <c r="AA34" s="429"/>
      <c r="AB34" s="429"/>
      <c r="AE34" s="430"/>
    </row>
    <row r="35" spans="1:31" s="42" customFormat="1" ht="31.5">
      <c r="A35" s="177" t="s">
        <v>178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935"/>
      <c r="P35" s="936"/>
      <c r="Q35" s="88"/>
      <c r="R35" s="949"/>
      <c r="S35" s="950"/>
      <c r="T35" s="88"/>
      <c r="U35" s="949"/>
      <c r="V35" s="950"/>
      <c r="W35" s="111"/>
      <c r="X35" s="951"/>
      <c r="Y35" s="952"/>
      <c r="Z35" s="110"/>
      <c r="AA35" s="110"/>
      <c r="AB35" s="110"/>
      <c r="AE35" s="257"/>
    </row>
    <row r="36" spans="1:31" s="42" customFormat="1" ht="31.5">
      <c r="A36" s="405" t="s">
        <v>179</v>
      </c>
      <c r="B36" s="431" t="s">
        <v>45</v>
      </c>
      <c r="C36" s="432"/>
      <c r="D36" s="432">
        <v>1</v>
      </c>
      <c r="E36" s="433"/>
      <c r="F36" s="404"/>
      <c r="G36" s="405">
        <v>4</v>
      </c>
      <c r="H36" s="413">
        <f t="shared" si="2"/>
        <v>120</v>
      </c>
      <c r="I36" s="413">
        <v>16</v>
      </c>
      <c r="J36" s="432">
        <v>8</v>
      </c>
      <c r="K36" s="432"/>
      <c r="L36" s="432">
        <v>8</v>
      </c>
      <c r="M36" s="417">
        <f>H36-I36</f>
        <v>104</v>
      </c>
      <c r="N36" s="418" t="s">
        <v>238</v>
      </c>
      <c r="O36" s="935"/>
      <c r="P36" s="936"/>
      <c r="Q36" s="88"/>
      <c r="R36" s="949"/>
      <c r="S36" s="950"/>
      <c r="T36" s="88"/>
      <c r="U36" s="949"/>
      <c r="V36" s="950"/>
      <c r="W36" s="111"/>
      <c r="X36" s="951"/>
      <c r="Y36" s="952"/>
      <c r="Z36" s="110"/>
      <c r="AA36" s="110"/>
      <c r="AB36" s="110"/>
      <c r="AE36" s="257"/>
    </row>
    <row r="37" spans="1:31" s="42" customFormat="1" ht="31.5">
      <c r="A37" s="153" t="s">
        <v>180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413">
        <v>120</v>
      </c>
      <c r="I37" s="413">
        <v>10</v>
      </c>
      <c r="J37" s="432"/>
      <c r="K37" s="432"/>
      <c r="L37" s="432">
        <v>10</v>
      </c>
      <c r="M37" s="417">
        <f>H37-I37</f>
        <v>110</v>
      </c>
      <c r="N37" s="418"/>
      <c r="O37" s="955" t="s">
        <v>281</v>
      </c>
      <c r="P37" s="956"/>
      <c r="Q37" s="88"/>
      <c r="R37" s="949"/>
      <c r="S37" s="950"/>
      <c r="T37" s="88"/>
      <c r="U37" s="949"/>
      <c r="V37" s="950"/>
      <c r="W37" s="111"/>
      <c r="X37" s="951"/>
      <c r="Y37" s="952"/>
      <c r="Z37" s="110"/>
      <c r="AA37" s="110"/>
      <c r="AB37" s="110"/>
      <c r="AE37" s="257"/>
    </row>
    <row r="38" spans="1:31" s="42" customFormat="1" ht="15.75">
      <c r="A38" s="177" t="s">
        <v>153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935"/>
      <c r="P38" s="936"/>
      <c r="Q38" s="88"/>
      <c r="R38" s="949"/>
      <c r="S38" s="950"/>
      <c r="T38" s="88"/>
      <c r="U38" s="949"/>
      <c r="V38" s="950"/>
      <c r="W38" s="111"/>
      <c r="X38" s="951"/>
      <c r="Y38" s="952"/>
      <c r="Z38" s="110"/>
      <c r="AA38" s="110"/>
      <c r="AB38" s="110"/>
      <c r="AE38" s="257"/>
    </row>
    <row r="39" spans="1:31" s="42" customFormat="1" ht="15.75">
      <c r="A39" s="177" t="s">
        <v>164</v>
      </c>
      <c r="B39" s="431" t="s">
        <v>43</v>
      </c>
      <c r="C39" s="432">
        <v>4</v>
      </c>
      <c r="D39" s="433"/>
      <c r="E39" s="433"/>
      <c r="F39" s="404"/>
      <c r="G39" s="405">
        <v>4</v>
      </c>
      <c r="H39" s="413">
        <f>G39*30</f>
        <v>120</v>
      </c>
      <c r="I39" s="413">
        <v>10</v>
      </c>
      <c r="J39" s="432">
        <v>8</v>
      </c>
      <c r="K39" s="432"/>
      <c r="L39" s="432">
        <v>2</v>
      </c>
      <c r="M39" s="417">
        <f aca="true" t="shared" si="3" ref="M39:M47">H39-I39</f>
        <v>110</v>
      </c>
      <c r="N39" s="418"/>
      <c r="O39" s="947"/>
      <c r="P39" s="948"/>
      <c r="Q39" s="418"/>
      <c r="R39" s="947" t="s">
        <v>226</v>
      </c>
      <c r="S39" s="948"/>
      <c r="T39" s="418"/>
      <c r="U39" s="949"/>
      <c r="V39" s="950"/>
      <c r="W39" s="111"/>
      <c r="X39" s="951"/>
      <c r="Y39" s="952"/>
      <c r="Z39" s="110"/>
      <c r="AA39" s="110"/>
      <c r="AB39" s="110"/>
      <c r="AE39" s="257"/>
    </row>
    <row r="40" spans="1:34" s="42" customFormat="1" ht="15.75">
      <c r="A40" s="177" t="s">
        <v>165</v>
      </c>
      <c r="B40" s="431" t="s">
        <v>43</v>
      </c>
      <c r="C40" s="432">
        <v>5</v>
      </c>
      <c r="D40" s="433"/>
      <c r="E40" s="433"/>
      <c r="F40" s="404"/>
      <c r="G40" s="405">
        <v>4</v>
      </c>
      <c r="H40" s="413">
        <f>G40*30</f>
        <v>120</v>
      </c>
      <c r="I40" s="413">
        <v>14</v>
      </c>
      <c r="J40" s="432">
        <v>10</v>
      </c>
      <c r="K40" s="432"/>
      <c r="L40" s="432">
        <v>4</v>
      </c>
      <c r="M40" s="417">
        <f t="shared" si="3"/>
        <v>106</v>
      </c>
      <c r="N40" s="418"/>
      <c r="O40" s="947"/>
      <c r="P40" s="948"/>
      <c r="Q40" s="418"/>
      <c r="R40" s="947"/>
      <c r="S40" s="948"/>
      <c r="T40" s="418" t="s">
        <v>284</v>
      </c>
      <c r="U40" s="949"/>
      <c r="V40" s="950"/>
      <c r="W40" s="111"/>
      <c r="X40" s="951"/>
      <c r="Y40" s="952"/>
      <c r="Z40" s="110"/>
      <c r="AA40" s="110"/>
      <c r="AB40" s="110"/>
      <c r="AE40" s="257"/>
      <c r="AG40" s="42">
        <v>46</v>
      </c>
      <c r="AH40" s="42">
        <v>10</v>
      </c>
    </row>
    <row r="41" spans="1:34" s="42" customFormat="1" ht="31.5">
      <c r="A41" s="177" t="s">
        <v>166</v>
      </c>
      <c r="B41" s="166" t="s">
        <v>159</v>
      </c>
      <c r="C41" s="89"/>
      <c r="D41" s="51"/>
      <c r="E41" s="51"/>
      <c r="F41" s="53"/>
      <c r="G41" s="154">
        <v>4</v>
      </c>
      <c r="H41" s="68">
        <v>120</v>
      </c>
      <c r="I41" s="107"/>
      <c r="J41" s="89"/>
      <c r="K41" s="51"/>
      <c r="L41" s="51"/>
      <c r="M41" s="54"/>
      <c r="N41" s="88"/>
      <c r="O41" s="935"/>
      <c r="P41" s="936"/>
      <c r="Q41" s="88"/>
      <c r="R41" s="935"/>
      <c r="S41" s="936"/>
      <c r="T41" s="88"/>
      <c r="U41" s="949"/>
      <c r="V41" s="950"/>
      <c r="W41" s="108"/>
      <c r="X41" s="951"/>
      <c r="Y41" s="952"/>
      <c r="AA41" s="109"/>
      <c r="AB41" s="109"/>
      <c r="AE41" s="257"/>
      <c r="AG41" s="42">
        <v>46</v>
      </c>
      <c r="AH41" s="42">
        <v>8</v>
      </c>
    </row>
    <row r="42" spans="1:34" s="42" customFormat="1" ht="15.75">
      <c r="A42" s="177" t="s">
        <v>254</v>
      </c>
      <c r="B42" s="371" t="s">
        <v>255</v>
      </c>
      <c r="C42" s="89"/>
      <c r="D42" s="432">
        <v>4</v>
      </c>
      <c r="E42" s="51"/>
      <c r="F42" s="53"/>
      <c r="G42" s="154">
        <v>2</v>
      </c>
      <c r="H42" s="68">
        <v>60</v>
      </c>
      <c r="I42" s="107">
        <v>4</v>
      </c>
      <c r="J42" s="89">
        <v>4</v>
      </c>
      <c r="K42" s="51"/>
      <c r="L42" s="51"/>
      <c r="M42" s="54">
        <f>H42-I42</f>
        <v>56</v>
      </c>
      <c r="N42" s="88"/>
      <c r="Q42" s="88"/>
      <c r="R42" s="947" t="s">
        <v>133</v>
      </c>
      <c r="S42" s="948"/>
      <c r="T42" s="88"/>
      <c r="U42" s="949"/>
      <c r="V42" s="950"/>
      <c r="W42" s="108"/>
      <c r="X42" s="951"/>
      <c r="Y42" s="952"/>
      <c r="Z42" s="108"/>
      <c r="AA42" s="109"/>
      <c r="AB42" s="109"/>
      <c r="AE42" s="257"/>
      <c r="AG42" s="42">
        <v>20</v>
      </c>
      <c r="AH42" s="42">
        <v>4</v>
      </c>
    </row>
    <row r="43" spans="1:34" s="42" customFormat="1" ht="15.75">
      <c r="A43" s="177" t="s">
        <v>256</v>
      </c>
      <c r="B43" s="372" t="s">
        <v>257</v>
      </c>
      <c r="C43" s="89">
        <v>9</v>
      </c>
      <c r="D43" s="51"/>
      <c r="E43" s="51"/>
      <c r="F43" s="53"/>
      <c r="G43" s="154">
        <v>2</v>
      </c>
      <c r="H43" s="68">
        <v>60</v>
      </c>
      <c r="I43" s="107">
        <v>4</v>
      </c>
      <c r="J43" s="89">
        <v>4</v>
      </c>
      <c r="K43" s="51"/>
      <c r="L43" s="51"/>
      <c r="M43" s="54">
        <f>H43-I43</f>
        <v>56</v>
      </c>
      <c r="N43" s="88"/>
      <c r="O43" s="935"/>
      <c r="P43" s="936"/>
      <c r="Q43" s="88"/>
      <c r="R43" s="935"/>
      <c r="S43" s="936"/>
      <c r="T43" s="88"/>
      <c r="U43" s="949"/>
      <c r="V43" s="950"/>
      <c r="W43" s="108"/>
      <c r="X43" s="951"/>
      <c r="Y43" s="952"/>
      <c r="Z43" s="108" t="s">
        <v>133</v>
      </c>
      <c r="AA43" s="109"/>
      <c r="AB43" s="109"/>
      <c r="AE43" s="257"/>
      <c r="AG43" s="42">
        <v>12</v>
      </c>
      <c r="AH43" s="42">
        <v>2</v>
      </c>
    </row>
    <row r="44" spans="1:34" s="42" customFormat="1" ht="15.75">
      <c r="A44" s="177" t="s">
        <v>154</v>
      </c>
      <c r="B44" s="431" t="s">
        <v>39</v>
      </c>
      <c r="C44" s="433"/>
      <c r="D44" s="433"/>
      <c r="E44" s="433"/>
      <c r="F44" s="404"/>
      <c r="G44" s="434">
        <f>G45+G46</f>
        <v>11</v>
      </c>
      <c r="H44" s="434">
        <f>H45+H46</f>
        <v>330</v>
      </c>
      <c r="I44" s="413"/>
      <c r="J44" s="432"/>
      <c r="K44" s="433"/>
      <c r="L44" s="432"/>
      <c r="M44" s="435"/>
      <c r="N44" s="418"/>
      <c r="O44" s="947"/>
      <c r="P44" s="948"/>
      <c r="Q44" s="410"/>
      <c r="R44" s="947"/>
      <c r="S44" s="948"/>
      <c r="T44" s="418"/>
      <c r="U44" s="949"/>
      <c r="V44" s="950"/>
      <c r="W44" s="111"/>
      <c r="X44" s="951"/>
      <c r="Y44" s="952"/>
      <c r="Z44" s="110"/>
      <c r="AA44" s="110"/>
      <c r="AB44" s="110"/>
      <c r="AE44" s="257"/>
      <c r="AG44" s="42">
        <v>12</v>
      </c>
      <c r="AH44" s="42">
        <v>2</v>
      </c>
    </row>
    <row r="45" spans="1:33" s="42" customFormat="1" ht="15.75">
      <c r="A45" s="177" t="s">
        <v>181</v>
      </c>
      <c r="B45" s="431" t="s">
        <v>39</v>
      </c>
      <c r="C45" s="432"/>
      <c r="D45" s="432">
        <v>1</v>
      </c>
      <c r="E45" s="433"/>
      <c r="F45" s="404"/>
      <c r="G45" s="405">
        <v>5.5</v>
      </c>
      <c r="H45" s="413">
        <f>G45*30</f>
        <v>165</v>
      </c>
      <c r="I45" s="413">
        <v>16</v>
      </c>
      <c r="J45" s="432">
        <v>10</v>
      </c>
      <c r="K45" s="432">
        <v>6</v>
      </c>
      <c r="L45" s="432"/>
      <c r="M45" s="435">
        <f t="shared" si="3"/>
        <v>149</v>
      </c>
      <c r="N45" s="418" t="s">
        <v>285</v>
      </c>
      <c r="O45" s="947"/>
      <c r="P45" s="948"/>
      <c r="Q45" s="418"/>
      <c r="R45" s="947"/>
      <c r="S45" s="948"/>
      <c r="T45" s="418"/>
      <c r="U45" s="949"/>
      <c r="V45" s="950"/>
      <c r="W45" s="111"/>
      <c r="X45" s="951"/>
      <c r="Y45" s="952"/>
      <c r="Z45" s="110"/>
      <c r="AA45" s="110"/>
      <c r="AB45" s="110"/>
      <c r="AE45" s="257"/>
      <c r="AG45" s="42">
        <v>4</v>
      </c>
    </row>
    <row r="46" spans="1:31" s="42" customFormat="1" ht="15.75">
      <c r="A46" s="177" t="s">
        <v>182</v>
      </c>
      <c r="B46" s="431" t="s">
        <v>39</v>
      </c>
      <c r="C46" s="432">
        <v>2</v>
      </c>
      <c r="D46" s="433"/>
      <c r="E46" s="433"/>
      <c r="F46" s="404"/>
      <c r="G46" s="405">
        <f>H46/30</f>
        <v>5.5</v>
      </c>
      <c r="H46" s="413">
        <v>165</v>
      </c>
      <c r="I46" s="413">
        <v>16</v>
      </c>
      <c r="J46" s="432">
        <v>10</v>
      </c>
      <c r="K46" s="432">
        <v>6</v>
      </c>
      <c r="L46" s="432"/>
      <c r="M46" s="435">
        <f t="shared" si="3"/>
        <v>149</v>
      </c>
      <c r="N46" s="418"/>
      <c r="O46" s="947" t="s">
        <v>285</v>
      </c>
      <c r="P46" s="948"/>
      <c r="Q46" s="418"/>
      <c r="R46" s="947"/>
      <c r="S46" s="948"/>
      <c r="T46" s="418"/>
      <c r="U46" s="949"/>
      <c r="V46" s="950"/>
      <c r="W46" s="111"/>
      <c r="X46" s="951"/>
      <c r="Y46" s="952"/>
      <c r="Z46" s="110"/>
      <c r="AA46" s="110"/>
      <c r="AB46" s="110"/>
      <c r="AE46" s="257"/>
    </row>
    <row r="47" spans="1:31" s="42" customFormat="1" ht="16.5" thickBot="1">
      <c r="A47" s="178" t="s">
        <v>155</v>
      </c>
      <c r="B47" s="436" t="s">
        <v>96</v>
      </c>
      <c r="C47" s="437">
        <v>3</v>
      </c>
      <c r="D47" s="438"/>
      <c r="E47" s="438"/>
      <c r="F47" s="439"/>
      <c r="G47" s="440">
        <f>H47/30</f>
        <v>5</v>
      </c>
      <c r="H47" s="441">
        <v>150</v>
      </c>
      <c r="I47" s="413">
        <v>10</v>
      </c>
      <c r="J47" s="432">
        <v>8</v>
      </c>
      <c r="K47" s="432"/>
      <c r="L47" s="432">
        <v>2</v>
      </c>
      <c r="M47" s="442">
        <f t="shared" si="3"/>
        <v>140</v>
      </c>
      <c r="N47" s="443"/>
      <c r="O47" s="947"/>
      <c r="P47" s="948"/>
      <c r="Q47" s="433" t="s">
        <v>226</v>
      </c>
      <c r="R47" s="947"/>
      <c r="S47" s="948"/>
      <c r="T47" s="443"/>
      <c r="U47" s="949"/>
      <c r="V47" s="950"/>
      <c r="W47" s="114"/>
      <c r="X47" s="951"/>
      <c r="Y47" s="952"/>
      <c r="Z47" s="115"/>
      <c r="AA47" s="115"/>
      <c r="AB47" s="115"/>
      <c r="AE47" s="257"/>
    </row>
    <row r="48" spans="1:31" s="42" customFormat="1" ht="16.5" thickBot="1">
      <c r="A48" s="794" t="s">
        <v>87</v>
      </c>
      <c r="B48" s="795"/>
      <c r="C48" s="796"/>
      <c r="D48" s="796"/>
      <c r="E48" s="796"/>
      <c r="F48" s="797"/>
      <c r="G48" s="183">
        <f>G27+G28+G31+G35+G38+G41+G44+G47</f>
        <v>63</v>
      </c>
      <c r="H48" s="183">
        <f>H27+H28+H31+H35+H38+H41+H44+H47</f>
        <v>1890</v>
      </c>
      <c r="I48" s="161">
        <f>SUM(I27:I47)</f>
        <v>166</v>
      </c>
      <c r="J48" s="161">
        <f>SUM(J27:J47)</f>
        <v>102</v>
      </c>
      <c r="K48" s="161">
        <f>SUM(K27:K47)</f>
        <v>24</v>
      </c>
      <c r="L48" s="161">
        <f>SUM(L27:L47)</f>
        <v>40</v>
      </c>
      <c r="M48" s="161">
        <f>SUM(M27:M47)</f>
        <v>1724</v>
      </c>
      <c r="N48" s="471" t="s">
        <v>292</v>
      </c>
      <c r="O48" s="953" t="s">
        <v>291</v>
      </c>
      <c r="P48" s="954"/>
      <c r="Q48" s="286" t="s">
        <v>246</v>
      </c>
      <c r="R48" s="864" t="s">
        <v>284</v>
      </c>
      <c r="S48" s="865"/>
      <c r="T48" s="286" t="s">
        <v>284</v>
      </c>
      <c r="U48" s="866"/>
      <c r="V48" s="867"/>
      <c r="W48" s="152"/>
      <c r="X48" s="866"/>
      <c r="Y48" s="867"/>
      <c r="Z48" s="152" t="s">
        <v>133</v>
      </c>
      <c r="AA48" s="152"/>
      <c r="AB48" s="287"/>
      <c r="AE48" s="257"/>
    </row>
    <row r="49" spans="1:31" s="42" customFormat="1" ht="15.75">
      <c r="A49" s="756" t="s">
        <v>160</v>
      </c>
      <c r="B49" s="608"/>
      <c r="C49" s="608"/>
      <c r="D49" s="608"/>
      <c r="E49" s="608"/>
      <c r="F49" s="608"/>
      <c r="G49" s="608"/>
      <c r="H49" s="608"/>
      <c r="I49" s="608"/>
      <c r="J49" s="608"/>
      <c r="K49" s="608"/>
      <c r="L49" s="608"/>
      <c r="M49" s="608"/>
      <c r="N49" s="608"/>
      <c r="O49" s="608"/>
      <c r="P49" s="608"/>
      <c r="Q49" s="608"/>
      <c r="R49" s="608"/>
      <c r="S49" s="608"/>
      <c r="T49" s="608"/>
      <c r="U49" s="608"/>
      <c r="V49" s="608"/>
      <c r="W49" s="608"/>
      <c r="X49" s="608"/>
      <c r="Y49" s="608"/>
      <c r="Z49" s="608"/>
      <c r="AA49" s="608"/>
      <c r="AB49" s="609"/>
      <c r="AE49" s="257"/>
    </row>
    <row r="50" spans="1:31" s="42" customFormat="1" ht="15.75">
      <c r="A50" s="758" t="s">
        <v>161</v>
      </c>
      <c r="B50" s="929"/>
      <c r="C50" s="929"/>
      <c r="D50" s="929"/>
      <c r="E50" s="929"/>
      <c r="F50" s="929"/>
      <c r="G50" s="929"/>
      <c r="H50" s="929"/>
      <c r="I50" s="929"/>
      <c r="J50" s="929"/>
      <c r="K50" s="929"/>
      <c r="L50" s="929"/>
      <c r="M50" s="929"/>
      <c r="N50" s="929"/>
      <c r="O50" s="929"/>
      <c r="P50" s="929"/>
      <c r="Q50" s="929"/>
      <c r="R50" s="929"/>
      <c r="S50" s="929"/>
      <c r="T50" s="929"/>
      <c r="U50" s="929"/>
      <c r="V50" s="929"/>
      <c r="W50" s="929"/>
      <c r="X50" s="929"/>
      <c r="Y50" s="929"/>
      <c r="Z50" s="929"/>
      <c r="AA50" s="929"/>
      <c r="AB50" s="930"/>
      <c r="AE50" s="257"/>
    </row>
    <row r="51" spans="1:31" s="42" customFormat="1" ht="15.75">
      <c r="A51" s="758" t="s">
        <v>234</v>
      </c>
      <c r="B51" s="929"/>
      <c r="C51" s="929"/>
      <c r="D51" s="929"/>
      <c r="E51" s="929"/>
      <c r="F51" s="929"/>
      <c r="G51" s="929"/>
      <c r="H51" s="929"/>
      <c r="I51" s="929"/>
      <c r="J51" s="929"/>
      <c r="K51" s="929"/>
      <c r="L51" s="929"/>
      <c r="M51" s="929"/>
      <c r="N51" s="929"/>
      <c r="O51" s="929"/>
      <c r="P51" s="929"/>
      <c r="Q51" s="929"/>
      <c r="R51" s="929"/>
      <c r="S51" s="929"/>
      <c r="T51" s="929"/>
      <c r="U51" s="929"/>
      <c r="V51" s="929"/>
      <c r="W51" s="929"/>
      <c r="X51" s="929"/>
      <c r="Y51" s="929"/>
      <c r="Z51" s="929"/>
      <c r="AA51" s="929"/>
      <c r="AB51" s="930"/>
      <c r="AE51" s="257"/>
    </row>
    <row r="52" spans="1:31" s="42" customFormat="1" ht="31.5">
      <c r="A52" s="177" t="s">
        <v>183</v>
      </c>
      <c r="B52" s="182" t="s">
        <v>46</v>
      </c>
      <c r="C52" s="40">
        <v>6</v>
      </c>
      <c r="D52" s="181"/>
      <c r="E52" s="181"/>
      <c r="F52" s="181"/>
      <c r="G52" s="444">
        <v>5</v>
      </c>
      <c r="H52" s="245">
        <f>G52*30</f>
        <v>150</v>
      </c>
      <c r="I52" s="107">
        <v>12</v>
      </c>
      <c r="J52" s="51">
        <v>8</v>
      </c>
      <c r="K52" s="51"/>
      <c r="L52" s="51">
        <v>4</v>
      </c>
      <c r="M52" s="94">
        <f>H52-I52</f>
        <v>138</v>
      </c>
      <c r="N52" s="92"/>
      <c r="O52" s="935"/>
      <c r="P52" s="936"/>
      <c r="Q52" s="92"/>
      <c r="R52" s="935"/>
      <c r="S52" s="936"/>
      <c r="T52" s="92"/>
      <c r="U52" s="941" t="s">
        <v>280</v>
      </c>
      <c r="V52" s="942"/>
      <c r="W52" s="181"/>
      <c r="X52" s="880"/>
      <c r="Y52" s="881"/>
      <c r="Z52" s="181"/>
      <c r="AA52" s="181"/>
      <c r="AB52" s="181"/>
      <c r="AE52" s="257"/>
    </row>
    <row r="53" spans="1:31" s="42" customFormat="1" ht="15.75">
      <c r="A53" s="177" t="s">
        <v>184</v>
      </c>
      <c r="B53" s="50" t="s">
        <v>49</v>
      </c>
      <c r="C53" s="51">
        <v>6</v>
      </c>
      <c r="D53" s="52"/>
      <c r="E53" s="52"/>
      <c r="F53" s="53"/>
      <c r="G53" s="445">
        <v>4</v>
      </c>
      <c r="H53" s="245">
        <f>G53*30</f>
        <v>120</v>
      </c>
      <c r="I53" s="107">
        <v>12</v>
      </c>
      <c r="J53" s="51">
        <v>8</v>
      </c>
      <c r="K53" s="51"/>
      <c r="L53" s="51">
        <v>4</v>
      </c>
      <c r="M53" s="54">
        <f>H53-I53</f>
        <v>108</v>
      </c>
      <c r="N53" s="88"/>
      <c r="O53" s="935"/>
      <c r="P53" s="936"/>
      <c r="Q53" s="88"/>
      <c r="R53" s="935"/>
      <c r="S53" s="936"/>
      <c r="T53" s="88"/>
      <c r="U53" s="941" t="s">
        <v>280</v>
      </c>
      <c r="V53" s="942"/>
      <c r="W53" s="108"/>
      <c r="X53" s="880"/>
      <c r="Y53" s="881"/>
      <c r="Z53" s="109"/>
      <c r="AA53" s="109"/>
      <c r="AB53" s="109"/>
      <c r="AE53" s="257"/>
    </row>
    <row r="54" spans="1:31" s="42" customFormat="1" ht="15.75">
      <c r="A54" s="177" t="s">
        <v>185</v>
      </c>
      <c r="B54" s="358" t="s">
        <v>47</v>
      </c>
      <c r="C54" s="325"/>
      <c r="D54" s="52"/>
      <c r="E54" s="52"/>
      <c r="F54" s="53"/>
      <c r="G54" s="445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935"/>
      <c r="P54" s="936"/>
      <c r="Q54" s="88"/>
      <c r="R54" s="935"/>
      <c r="S54" s="936"/>
      <c r="T54" s="88"/>
      <c r="U54" s="935"/>
      <c r="V54" s="936"/>
      <c r="W54" s="108"/>
      <c r="X54" s="880"/>
      <c r="Y54" s="881"/>
      <c r="Z54" s="109"/>
      <c r="AA54" s="109"/>
      <c r="AB54" s="109"/>
      <c r="AE54" s="257"/>
    </row>
    <row r="55" spans="1:31" s="42" customFormat="1" ht="15.75">
      <c r="A55" s="177" t="s">
        <v>219</v>
      </c>
      <c r="B55" s="358" t="s">
        <v>47</v>
      </c>
      <c r="C55" s="325">
        <v>6</v>
      </c>
      <c r="D55" s="52"/>
      <c r="E55" s="52"/>
      <c r="F55" s="110"/>
      <c r="G55" s="445">
        <v>7.5</v>
      </c>
      <c r="H55" s="68">
        <f>G55*30</f>
        <v>225</v>
      </c>
      <c r="I55" s="107">
        <v>16</v>
      </c>
      <c r="J55" s="51">
        <v>10</v>
      </c>
      <c r="K55" s="51"/>
      <c r="L55" s="51">
        <v>6</v>
      </c>
      <c r="M55" s="54">
        <f aca="true" t="shared" si="4" ref="M55:M61">H55-I55</f>
        <v>209</v>
      </c>
      <c r="N55" s="88"/>
      <c r="O55" s="935"/>
      <c r="P55" s="936"/>
      <c r="Q55" s="88"/>
      <c r="R55" s="935"/>
      <c r="S55" s="936"/>
      <c r="T55" s="88"/>
      <c r="U55" s="941" t="s">
        <v>238</v>
      </c>
      <c r="V55" s="942"/>
      <c r="W55" s="108"/>
      <c r="X55" s="880"/>
      <c r="Y55" s="881"/>
      <c r="Z55" s="109"/>
      <c r="AA55" s="109"/>
      <c r="AB55" s="109"/>
      <c r="AE55" s="257"/>
    </row>
    <row r="56" spans="1:31" s="42" customFormat="1" ht="15.75">
      <c r="A56" s="177" t="s">
        <v>220</v>
      </c>
      <c r="B56" s="358" t="s">
        <v>79</v>
      </c>
      <c r="C56" s="325"/>
      <c r="D56" s="52"/>
      <c r="E56" s="51">
        <v>7</v>
      </c>
      <c r="F56" s="53"/>
      <c r="G56" s="445">
        <v>2.5</v>
      </c>
      <c r="H56" s="68">
        <f>G56*30</f>
        <v>75</v>
      </c>
      <c r="I56" s="107">
        <v>8</v>
      </c>
      <c r="J56" s="51"/>
      <c r="K56" s="51"/>
      <c r="L56" s="51">
        <v>8</v>
      </c>
      <c r="M56" s="54">
        <f t="shared" si="4"/>
        <v>67</v>
      </c>
      <c r="N56" s="88"/>
      <c r="O56" s="935"/>
      <c r="P56" s="936"/>
      <c r="Q56" s="88"/>
      <c r="R56" s="935"/>
      <c r="S56" s="936"/>
      <c r="T56" s="88"/>
      <c r="U56" s="935"/>
      <c r="V56" s="936"/>
      <c r="W56" s="108" t="s">
        <v>97</v>
      </c>
      <c r="X56" s="880"/>
      <c r="Y56" s="881"/>
      <c r="Z56" s="109"/>
      <c r="AA56" s="109"/>
      <c r="AB56" s="109"/>
      <c r="AE56" s="257"/>
    </row>
    <row r="57" spans="1:31" s="42" customFormat="1" ht="31.5">
      <c r="A57" s="177" t="s">
        <v>186</v>
      </c>
      <c r="B57" s="358" t="s">
        <v>48</v>
      </c>
      <c r="C57" s="325">
        <v>7</v>
      </c>
      <c r="D57" s="51"/>
      <c r="E57" s="51"/>
      <c r="F57" s="53"/>
      <c r="G57" s="368">
        <v>7</v>
      </c>
      <c r="H57" s="107">
        <v>240</v>
      </c>
      <c r="I57" s="413">
        <v>12</v>
      </c>
      <c r="J57" s="432">
        <v>8</v>
      </c>
      <c r="K57" s="51"/>
      <c r="L57" s="51">
        <v>4</v>
      </c>
      <c r="M57" s="54">
        <f t="shared" si="4"/>
        <v>228</v>
      </c>
      <c r="N57" s="88"/>
      <c r="O57" s="935"/>
      <c r="P57" s="936"/>
      <c r="Q57" s="88"/>
      <c r="R57" s="935"/>
      <c r="S57" s="936"/>
      <c r="T57" s="88"/>
      <c r="U57" s="935"/>
      <c r="V57" s="936"/>
      <c r="W57" s="108" t="s">
        <v>280</v>
      </c>
      <c r="X57" s="880"/>
      <c r="Y57" s="881"/>
      <c r="Z57" s="109"/>
      <c r="AA57" s="109"/>
      <c r="AB57" s="109"/>
      <c r="AE57" s="257"/>
    </row>
    <row r="58" spans="1:31" s="42" customFormat="1" ht="15.75">
      <c r="A58" s="177" t="s">
        <v>187</v>
      </c>
      <c r="B58" s="358" t="s">
        <v>94</v>
      </c>
      <c r="C58" s="446">
        <v>5</v>
      </c>
      <c r="D58" s="52"/>
      <c r="E58" s="52"/>
      <c r="F58" s="53"/>
      <c r="G58" s="445">
        <v>4</v>
      </c>
      <c r="H58" s="68">
        <f aca="true" t="shared" si="5" ref="H58:H63">G58*30</f>
        <v>120</v>
      </c>
      <c r="I58" s="107">
        <v>8</v>
      </c>
      <c r="J58" s="432">
        <v>8</v>
      </c>
      <c r="K58" s="51"/>
      <c r="L58" s="52"/>
      <c r="M58" s="54">
        <f t="shared" si="4"/>
        <v>112</v>
      </c>
      <c r="N58" s="88"/>
      <c r="O58" s="935"/>
      <c r="P58" s="936"/>
      <c r="Q58" s="88"/>
      <c r="R58" s="935"/>
      <c r="S58" s="936"/>
      <c r="T58" s="52" t="s">
        <v>134</v>
      </c>
      <c r="U58" s="941"/>
      <c r="V58" s="942"/>
      <c r="W58" s="108"/>
      <c r="X58" s="880"/>
      <c r="Y58" s="881"/>
      <c r="Z58" s="109"/>
      <c r="AA58" s="109"/>
      <c r="AB58" s="109"/>
      <c r="AE58" s="257"/>
    </row>
    <row r="59" spans="1:31" s="42" customFormat="1" ht="15.75">
      <c r="A59" s="177" t="s">
        <v>188</v>
      </c>
      <c r="B59" s="50" t="s">
        <v>42</v>
      </c>
      <c r="C59" s="52"/>
      <c r="D59" s="52"/>
      <c r="E59" s="52"/>
      <c r="F59" s="53"/>
      <c r="G59" s="368">
        <f>G60+G61</f>
        <v>9</v>
      </c>
      <c r="H59" s="244">
        <f t="shared" si="5"/>
        <v>270</v>
      </c>
      <c r="I59" s="243"/>
      <c r="J59" s="51"/>
      <c r="K59" s="51"/>
      <c r="L59" s="51"/>
      <c r="M59" s="54"/>
      <c r="N59" s="88"/>
      <c r="O59" s="935"/>
      <c r="P59" s="936"/>
      <c r="Q59" s="88"/>
      <c r="R59" s="935"/>
      <c r="S59" s="936"/>
      <c r="T59" s="88"/>
      <c r="U59" s="935"/>
      <c r="V59" s="936"/>
      <c r="W59" s="111"/>
      <c r="X59" s="880"/>
      <c r="Y59" s="881"/>
      <c r="Z59" s="110"/>
      <c r="AA59" s="110"/>
      <c r="AB59" s="110"/>
      <c r="AE59" s="257"/>
    </row>
    <row r="60" spans="1:34" s="42" customFormat="1" ht="15.75">
      <c r="A60" s="177" t="s">
        <v>193</v>
      </c>
      <c r="B60" s="50" t="s">
        <v>42</v>
      </c>
      <c r="C60" s="51">
        <v>3</v>
      </c>
      <c r="D60" s="52"/>
      <c r="E60" s="52"/>
      <c r="F60" s="53"/>
      <c r="G60" s="369">
        <v>4</v>
      </c>
      <c r="H60" s="447">
        <f t="shared" si="5"/>
        <v>120</v>
      </c>
      <c r="I60" s="448">
        <v>14</v>
      </c>
      <c r="J60" s="449">
        <v>8</v>
      </c>
      <c r="K60" s="449"/>
      <c r="L60" s="449">
        <v>6</v>
      </c>
      <c r="M60" s="450">
        <f t="shared" si="4"/>
        <v>106</v>
      </c>
      <c r="N60" s="451"/>
      <c r="O60" s="945"/>
      <c r="P60" s="946"/>
      <c r="Q60" s="452" t="s">
        <v>284</v>
      </c>
      <c r="R60" s="935"/>
      <c r="S60" s="936"/>
      <c r="T60" s="88"/>
      <c r="U60" s="935"/>
      <c r="V60" s="936"/>
      <c r="W60" s="111"/>
      <c r="X60" s="880"/>
      <c r="Y60" s="881"/>
      <c r="Z60" s="110"/>
      <c r="AA60" s="110"/>
      <c r="AB60" s="110"/>
      <c r="AE60" s="257"/>
      <c r="AG60" s="42">
        <v>20</v>
      </c>
      <c r="AH60" s="42">
        <v>2</v>
      </c>
    </row>
    <row r="61" spans="1:34" s="42" customFormat="1" ht="15.75">
      <c r="A61" s="177" t="s">
        <v>221</v>
      </c>
      <c r="B61" s="50" t="s">
        <v>75</v>
      </c>
      <c r="C61" s="51">
        <v>4</v>
      </c>
      <c r="D61" s="52"/>
      <c r="E61" s="52"/>
      <c r="F61" s="53"/>
      <c r="G61" s="369">
        <v>5</v>
      </c>
      <c r="H61" s="244">
        <f t="shared" si="5"/>
        <v>150</v>
      </c>
      <c r="I61" s="413">
        <v>14</v>
      </c>
      <c r="J61" s="432">
        <v>8</v>
      </c>
      <c r="K61" s="432"/>
      <c r="L61" s="432">
        <v>6</v>
      </c>
      <c r="M61" s="417">
        <f t="shared" si="4"/>
        <v>136</v>
      </c>
      <c r="N61" s="88"/>
      <c r="O61" s="935"/>
      <c r="P61" s="936"/>
      <c r="Q61" s="88"/>
      <c r="R61" s="941" t="s">
        <v>284</v>
      </c>
      <c r="S61" s="942"/>
      <c r="T61" s="88"/>
      <c r="U61" s="935"/>
      <c r="V61" s="936"/>
      <c r="W61" s="111"/>
      <c r="X61" s="880"/>
      <c r="Y61" s="881"/>
      <c r="Z61" s="110"/>
      <c r="AA61" s="110"/>
      <c r="AB61" s="110"/>
      <c r="AE61" s="257"/>
      <c r="AG61" s="42">
        <v>12</v>
      </c>
      <c r="AH61" s="42">
        <v>2</v>
      </c>
    </row>
    <row r="62" spans="1:34" s="42" customFormat="1" ht="31.5">
      <c r="A62" s="177" t="s">
        <v>189</v>
      </c>
      <c r="B62" s="431" t="s">
        <v>286</v>
      </c>
      <c r="C62" s="52"/>
      <c r="D62" s="52"/>
      <c r="E62" s="52"/>
      <c r="F62" s="53">
        <v>6</v>
      </c>
      <c r="G62" s="153">
        <v>1</v>
      </c>
      <c r="H62" s="244">
        <v>30</v>
      </c>
      <c r="I62" s="243">
        <v>4</v>
      </c>
      <c r="J62" s="52"/>
      <c r="K62" s="51"/>
      <c r="L62" s="476">
        <v>4</v>
      </c>
      <c r="M62" s="113">
        <f>H62-I62</f>
        <v>26</v>
      </c>
      <c r="N62" s="88"/>
      <c r="O62" s="935"/>
      <c r="P62" s="936"/>
      <c r="Q62" s="88"/>
      <c r="R62" s="935"/>
      <c r="S62" s="936"/>
      <c r="T62" s="88"/>
      <c r="U62" s="935" t="s">
        <v>133</v>
      </c>
      <c r="V62" s="936"/>
      <c r="W62" s="111"/>
      <c r="X62" s="880"/>
      <c r="Y62" s="881"/>
      <c r="Z62" s="110"/>
      <c r="AA62" s="110"/>
      <c r="AB62" s="110"/>
      <c r="AE62" s="257"/>
      <c r="AG62" s="42">
        <v>20</v>
      </c>
      <c r="AH62" s="42">
        <v>2</v>
      </c>
    </row>
    <row r="63" spans="1:34" s="42" customFormat="1" ht="15.75">
      <c r="A63" s="177" t="s">
        <v>222</v>
      </c>
      <c r="B63" s="50" t="s">
        <v>44</v>
      </c>
      <c r="C63" s="51">
        <v>5</v>
      </c>
      <c r="D63" s="52"/>
      <c r="E63" s="52"/>
      <c r="F63" s="110"/>
      <c r="G63" s="368">
        <v>5</v>
      </c>
      <c r="H63" s="244">
        <f t="shared" si="5"/>
        <v>150</v>
      </c>
      <c r="I63" s="107">
        <v>14</v>
      </c>
      <c r="J63" s="432">
        <v>8</v>
      </c>
      <c r="K63" s="432"/>
      <c r="L63" s="432">
        <v>6</v>
      </c>
      <c r="M63" s="54">
        <f>H63-I63</f>
        <v>136</v>
      </c>
      <c r="N63" s="88"/>
      <c r="O63" s="935"/>
      <c r="P63" s="936"/>
      <c r="Q63" s="88"/>
      <c r="R63" s="935"/>
      <c r="S63" s="936"/>
      <c r="T63" s="52" t="s">
        <v>284</v>
      </c>
      <c r="U63" s="935"/>
      <c r="V63" s="936"/>
      <c r="W63" s="111"/>
      <c r="X63" s="880"/>
      <c r="Y63" s="881"/>
      <c r="Z63" s="110"/>
      <c r="AA63" s="110"/>
      <c r="AB63" s="110"/>
      <c r="AE63" s="257"/>
      <c r="AG63" s="42">
        <v>48</v>
      </c>
      <c r="AH63" s="42">
        <v>4</v>
      </c>
    </row>
    <row r="64" spans="1:34" s="42" customFormat="1" ht="15.75">
      <c r="A64" s="177" t="s">
        <v>190</v>
      </c>
      <c r="B64" s="50" t="s">
        <v>72</v>
      </c>
      <c r="C64" s="51">
        <v>6</v>
      </c>
      <c r="D64" s="51"/>
      <c r="E64" s="51"/>
      <c r="F64" s="53"/>
      <c r="G64" s="368">
        <v>3</v>
      </c>
      <c r="H64" s="242">
        <v>90</v>
      </c>
      <c r="I64" s="243">
        <v>8</v>
      </c>
      <c r="J64" s="51">
        <v>8</v>
      </c>
      <c r="K64" s="51"/>
      <c r="L64" s="52"/>
      <c r="M64" s="54">
        <f>H64-I64</f>
        <v>82</v>
      </c>
      <c r="N64" s="88"/>
      <c r="O64" s="935"/>
      <c r="P64" s="936"/>
      <c r="Q64" s="88"/>
      <c r="R64" s="935"/>
      <c r="S64" s="936"/>
      <c r="T64" s="88"/>
      <c r="U64" s="941" t="s">
        <v>134</v>
      </c>
      <c r="V64" s="942"/>
      <c r="W64" s="108"/>
      <c r="X64" s="880"/>
      <c r="Y64" s="881"/>
      <c r="Z64" s="109"/>
      <c r="AA64" s="109"/>
      <c r="AB64" s="109"/>
      <c r="AE64" s="257"/>
      <c r="AG64" s="42">
        <v>16</v>
      </c>
      <c r="AH64" s="42">
        <v>4</v>
      </c>
    </row>
    <row r="65" spans="1:34" s="42" customFormat="1" ht="15.75">
      <c r="A65" s="177" t="s">
        <v>191</v>
      </c>
      <c r="B65" s="50" t="s">
        <v>74</v>
      </c>
      <c r="C65" s="117">
        <v>4</v>
      </c>
      <c r="D65" s="52"/>
      <c r="E65" s="52"/>
      <c r="F65" s="53"/>
      <c r="G65" s="154">
        <v>4</v>
      </c>
      <c r="H65" s="242">
        <v>90</v>
      </c>
      <c r="I65" s="107">
        <v>8</v>
      </c>
      <c r="J65" s="51">
        <v>8</v>
      </c>
      <c r="K65" s="51"/>
      <c r="L65" s="52"/>
      <c r="M65" s="54">
        <f>H65-I65</f>
        <v>82</v>
      </c>
      <c r="N65" s="88"/>
      <c r="O65" s="935"/>
      <c r="P65" s="936"/>
      <c r="Q65" s="88"/>
      <c r="R65" s="941" t="s">
        <v>134</v>
      </c>
      <c r="S65" s="942"/>
      <c r="T65" s="88"/>
      <c r="U65" s="935"/>
      <c r="V65" s="936"/>
      <c r="W65" s="108"/>
      <c r="X65" s="880"/>
      <c r="Y65" s="881"/>
      <c r="Z65" s="109"/>
      <c r="AA65" s="109"/>
      <c r="AB65" s="109"/>
      <c r="AE65" s="257"/>
      <c r="AG65" s="42">
        <v>8</v>
      </c>
      <c r="AH65" s="42">
        <v>0</v>
      </c>
    </row>
    <row r="66" spans="1:31" s="42" customFormat="1" ht="31.5">
      <c r="A66" s="323" t="s">
        <v>192</v>
      </c>
      <c r="B66" s="324" t="s">
        <v>89</v>
      </c>
      <c r="C66" s="325">
        <v>9</v>
      </c>
      <c r="D66" s="326"/>
      <c r="E66" s="326"/>
      <c r="F66" s="327"/>
      <c r="G66" s="328">
        <f>H66/30</f>
        <v>3</v>
      </c>
      <c r="H66" s="329">
        <v>90</v>
      </c>
      <c r="I66" s="330">
        <v>8</v>
      </c>
      <c r="J66" s="446">
        <v>8</v>
      </c>
      <c r="K66" s="325"/>
      <c r="L66" s="326"/>
      <c r="M66" s="331">
        <f>H66-I66</f>
        <v>82</v>
      </c>
      <c r="N66" s="323"/>
      <c r="O66" s="935"/>
      <c r="P66" s="936"/>
      <c r="Q66" s="323"/>
      <c r="R66" s="943"/>
      <c r="S66" s="944"/>
      <c r="T66" s="323"/>
      <c r="U66" s="943"/>
      <c r="V66" s="944"/>
      <c r="W66" s="332"/>
      <c r="X66" s="880"/>
      <c r="Y66" s="881"/>
      <c r="Z66" s="332" t="s">
        <v>134</v>
      </c>
      <c r="AA66" s="333"/>
      <c r="AB66" s="324"/>
      <c r="AE66" s="257"/>
    </row>
    <row r="67" spans="1:32" s="42" customFormat="1" ht="15.75">
      <c r="A67" s="334"/>
      <c r="B67" s="334" t="s">
        <v>167</v>
      </c>
      <c r="C67" s="335"/>
      <c r="D67" s="335"/>
      <c r="E67" s="335"/>
      <c r="F67" s="335"/>
      <c r="G67" s="336">
        <f>G53+G54+G57+G58+G59+G63+G64+G65+G52+G66+G62</f>
        <v>55</v>
      </c>
      <c r="H67" s="336">
        <f>H53+H54+H57+H58+H59+H63+H64+H65+H52+H66+H62</f>
        <v>1650</v>
      </c>
      <c r="I67" s="336">
        <f>SUM(I52:I66)</f>
        <v>138</v>
      </c>
      <c r="J67" s="336">
        <f>SUM(J52:J66)</f>
        <v>90</v>
      </c>
      <c r="K67" s="336">
        <f>SUM(K52:K66)</f>
        <v>0</v>
      </c>
      <c r="L67" s="336">
        <f>SUM(L52:L66)</f>
        <v>48</v>
      </c>
      <c r="M67" s="336">
        <f>SUM(M52:M66)</f>
        <v>1512</v>
      </c>
      <c r="N67" s="335"/>
      <c r="O67" s="935"/>
      <c r="P67" s="936"/>
      <c r="Q67" s="453" t="s">
        <v>284</v>
      </c>
      <c r="R67" s="937" t="s">
        <v>288</v>
      </c>
      <c r="S67" s="938"/>
      <c r="T67" s="453" t="s">
        <v>288</v>
      </c>
      <c r="U67" s="937" t="s">
        <v>289</v>
      </c>
      <c r="V67" s="938"/>
      <c r="W67" s="453" t="s">
        <v>287</v>
      </c>
      <c r="X67" s="939"/>
      <c r="Y67" s="940"/>
      <c r="Z67" s="454" t="s">
        <v>134</v>
      </c>
      <c r="AA67" s="337"/>
      <c r="AB67" s="335"/>
      <c r="AE67" s="257"/>
      <c r="AF67" s="42">
        <f>55*30</f>
        <v>1650</v>
      </c>
    </row>
    <row r="68" spans="1:31" s="42" customFormat="1" ht="15.75">
      <c r="A68" s="362"/>
      <c r="B68" s="363"/>
      <c r="C68" s="363"/>
      <c r="D68" s="363"/>
      <c r="E68" s="363"/>
      <c r="F68" s="363"/>
      <c r="G68" s="338"/>
      <c r="H68" s="338"/>
      <c r="I68" s="338"/>
      <c r="J68" s="363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63"/>
      <c r="W68" s="363"/>
      <c r="X68" s="363"/>
      <c r="Y68" s="363"/>
      <c r="Z68" s="363"/>
      <c r="AA68" s="363"/>
      <c r="AB68" s="364"/>
      <c r="AE68" s="257"/>
    </row>
    <row r="69" spans="1:31" s="42" customFormat="1" ht="15.75">
      <c r="A69" s="362"/>
      <c r="B69" s="339"/>
      <c r="C69" s="340"/>
      <c r="D69" s="340"/>
      <c r="E69" s="340"/>
      <c r="F69" s="340"/>
      <c r="G69" s="341"/>
      <c r="H69" s="341"/>
      <c r="I69" s="341"/>
      <c r="J69" s="342"/>
      <c r="K69" s="343"/>
      <c r="L69" s="344"/>
      <c r="M69" s="342"/>
      <c r="N69" s="345"/>
      <c r="O69" s="345"/>
      <c r="P69" s="345"/>
      <c r="Q69" s="345"/>
      <c r="R69" s="345"/>
      <c r="S69" s="345"/>
      <c r="T69" s="346"/>
      <c r="U69" s="346"/>
      <c r="V69" s="346"/>
      <c r="W69" s="346"/>
      <c r="X69" s="346"/>
      <c r="Y69" s="346"/>
      <c r="Z69" s="346"/>
      <c r="AA69" s="346"/>
      <c r="AB69" s="347"/>
      <c r="AE69" s="257"/>
    </row>
    <row r="70" spans="1:31" s="42" customFormat="1" ht="15.75">
      <c r="A70" s="843" t="s">
        <v>194</v>
      </c>
      <c r="B70" s="844"/>
      <c r="C70" s="844"/>
      <c r="D70" s="844"/>
      <c r="E70" s="844"/>
      <c r="F70" s="844"/>
      <c r="G70" s="844"/>
      <c r="H70" s="844"/>
      <c r="I70" s="844"/>
      <c r="J70" s="844"/>
      <c r="K70" s="844"/>
      <c r="L70" s="844"/>
      <c r="M70" s="844"/>
      <c r="N70" s="844"/>
      <c r="O70" s="844"/>
      <c r="P70" s="844"/>
      <c r="Q70" s="844"/>
      <c r="R70" s="844"/>
      <c r="S70" s="844"/>
      <c r="T70" s="844"/>
      <c r="U70" s="844"/>
      <c r="V70" s="844"/>
      <c r="W70" s="844"/>
      <c r="X70" s="844"/>
      <c r="Y70" s="844"/>
      <c r="Z70" s="844"/>
      <c r="AA70" s="844"/>
      <c r="AB70" s="845"/>
      <c r="AE70" s="257"/>
    </row>
    <row r="71" spans="1:31" s="42" customFormat="1" ht="15.75">
      <c r="A71" s="758" t="s">
        <v>195</v>
      </c>
      <c r="B71" s="931"/>
      <c r="C71" s="931"/>
      <c r="D71" s="931"/>
      <c r="E71" s="931"/>
      <c r="F71" s="931"/>
      <c r="G71" s="931"/>
      <c r="H71" s="931"/>
      <c r="I71" s="931"/>
      <c r="J71" s="931"/>
      <c r="K71" s="931"/>
      <c r="L71" s="931"/>
      <c r="M71" s="931"/>
      <c r="N71" s="931"/>
      <c r="O71" s="931"/>
      <c r="P71" s="931"/>
      <c r="Q71" s="931"/>
      <c r="R71" s="931"/>
      <c r="S71" s="931"/>
      <c r="T71" s="931"/>
      <c r="U71" s="931"/>
      <c r="V71" s="931"/>
      <c r="W71" s="931"/>
      <c r="X71" s="931"/>
      <c r="Y71" s="931"/>
      <c r="Z71" s="931"/>
      <c r="AA71" s="931"/>
      <c r="AB71" s="932"/>
      <c r="AE71" s="257"/>
    </row>
    <row r="72" spans="1:31" s="42" customFormat="1" ht="15.75">
      <c r="A72" s="843" t="s">
        <v>223</v>
      </c>
      <c r="B72" s="931"/>
      <c r="C72" s="931"/>
      <c r="D72" s="931"/>
      <c r="E72" s="931"/>
      <c r="F72" s="931"/>
      <c r="G72" s="931"/>
      <c r="H72" s="931"/>
      <c r="I72" s="931"/>
      <c r="J72" s="931"/>
      <c r="K72" s="931"/>
      <c r="L72" s="931"/>
      <c r="M72" s="931"/>
      <c r="N72" s="931"/>
      <c r="O72" s="931"/>
      <c r="P72" s="931"/>
      <c r="Q72" s="931"/>
      <c r="R72" s="931"/>
      <c r="S72" s="931"/>
      <c r="T72" s="931"/>
      <c r="U72" s="931"/>
      <c r="V72" s="931"/>
      <c r="W72" s="931"/>
      <c r="X72" s="931"/>
      <c r="Y72" s="931"/>
      <c r="Z72" s="931"/>
      <c r="AA72" s="931"/>
      <c r="AB72" s="932"/>
      <c r="AE72" s="257"/>
    </row>
    <row r="73" spans="1:31" s="42" customFormat="1" ht="31.5">
      <c r="A73" s="307" t="s">
        <v>196</v>
      </c>
      <c r="B73" s="348" t="s">
        <v>56</v>
      </c>
      <c r="C73" s="299"/>
      <c r="D73" s="299">
        <v>10</v>
      </c>
      <c r="E73" s="299"/>
      <c r="F73" s="349"/>
      <c r="G73" s="455">
        <v>5</v>
      </c>
      <c r="H73" s="299">
        <f>G73*30</f>
        <v>150</v>
      </c>
      <c r="I73" s="350">
        <v>12</v>
      </c>
      <c r="J73" s="351">
        <v>12</v>
      </c>
      <c r="K73" s="299"/>
      <c r="L73" s="351">
        <v>0</v>
      </c>
      <c r="M73" s="303">
        <f>H73-I73</f>
        <v>138</v>
      </c>
      <c r="N73" s="352"/>
      <c r="O73" s="856"/>
      <c r="P73" s="857"/>
      <c r="Q73" s="352"/>
      <c r="R73" s="856"/>
      <c r="S73" s="857"/>
      <c r="T73" s="352"/>
      <c r="U73" s="856"/>
      <c r="V73" s="857"/>
      <c r="W73" s="307"/>
      <c r="X73" s="882"/>
      <c r="Y73" s="883"/>
      <c r="Z73" s="353"/>
      <c r="AA73" s="307" t="s">
        <v>280</v>
      </c>
      <c r="AB73" s="354"/>
      <c r="AE73" s="257"/>
    </row>
    <row r="74" spans="1:31" s="42" customFormat="1" ht="31.5">
      <c r="A74" s="307" t="s">
        <v>197</v>
      </c>
      <c r="B74" s="348" t="s">
        <v>248</v>
      </c>
      <c r="C74" s="366">
        <v>8</v>
      </c>
      <c r="D74" s="299"/>
      <c r="E74" s="299"/>
      <c r="F74" s="349"/>
      <c r="G74" s="455">
        <v>7</v>
      </c>
      <c r="H74" s="299">
        <v>210</v>
      </c>
      <c r="I74" s="456">
        <v>14</v>
      </c>
      <c r="J74" s="446">
        <v>12</v>
      </c>
      <c r="K74" s="458">
        <v>0</v>
      </c>
      <c r="L74" s="446">
        <v>2</v>
      </c>
      <c r="M74" s="303">
        <f>H74-I74</f>
        <v>196</v>
      </c>
      <c r="N74" s="352"/>
      <c r="O74" s="856"/>
      <c r="P74" s="857"/>
      <c r="Q74" s="352"/>
      <c r="R74" s="856"/>
      <c r="S74" s="857"/>
      <c r="T74" s="352"/>
      <c r="U74" s="856"/>
      <c r="V74" s="857"/>
      <c r="W74" s="307"/>
      <c r="X74" s="933" t="s">
        <v>284</v>
      </c>
      <c r="Y74" s="934"/>
      <c r="Z74" s="355"/>
      <c r="AA74" s="353"/>
      <c r="AB74" s="356"/>
      <c r="AE74" s="257"/>
    </row>
    <row r="75" spans="1:31" s="42" customFormat="1" ht="15.75">
      <c r="A75" s="307" t="s">
        <v>203</v>
      </c>
      <c r="B75" s="357" t="s">
        <v>198</v>
      </c>
      <c r="C75" s="366"/>
      <c r="D75" s="299"/>
      <c r="E75" s="299"/>
      <c r="F75" s="349"/>
      <c r="G75" s="373">
        <f>G76+G77+G78+G79</f>
        <v>15</v>
      </c>
      <c r="H75" s="350">
        <f aca="true" t="shared" si="6" ref="H75:H85">G75*30</f>
        <v>450</v>
      </c>
      <c r="I75" s="350"/>
      <c r="J75" s="351"/>
      <c r="K75" s="299"/>
      <c r="L75" s="351"/>
      <c r="M75" s="303"/>
      <c r="N75" s="352"/>
      <c r="O75" s="856"/>
      <c r="P75" s="857"/>
      <c r="Q75" s="352"/>
      <c r="R75" s="856"/>
      <c r="S75" s="857"/>
      <c r="T75" s="352"/>
      <c r="U75" s="856"/>
      <c r="V75" s="857"/>
      <c r="W75" s="307"/>
      <c r="X75" s="882"/>
      <c r="Y75" s="883"/>
      <c r="Z75" s="353"/>
      <c r="AA75" s="307"/>
      <c r="AB75" s="354"/>
      <c r="AE75" s="257"/>
    </row>
    <row r="76" spans="1:31" s="42" customFormat="1" ht="15.75">
      <c r="A76" s="201" t="s">
        <v>204</v>
      </c>
      <c r="B76" s="268" t="s">
        <v>249</v>
      </c>
      <c r="C76" s="432">
        <v>7</v>
      </c>
      <c r="D76" s="51"/>
      <c r="E76" s="51"/>
      <c r="F76" s="53"/>
      <c r="G76" s="374">
        <v>4</v>
      </c>
      <c r="H76" s="350">
        <f t="shared" si="6"/>
        <v>120</v>
      </c>
      <c r="I76" s="107">
        <v>12</v>
      </c>
      <c r="J76" s="432">
        <v>12</v>
      </c>
      <c r="K76" s="51"/>
      <c r="L76" s="51">
        <v>0</v>
      </c>
      <c r="M76" s="54">
        <f>H76-I76</f>
        <v>108</v>
      </c>
      <c r="N76" s="88"/>
      <c r="O76" s="856"/>
      <c r="P76" s="857"/>
      <c r="Q76" s="88"/>
      <c r="R76" s="856"/>
      <c r="S76" s="857"/>
      <c r="T76" s="52"/>
      <c r="U76" s="856"/>
      <c r="V76" s="857"/>
      <c r="W76" s="52" t="s">
        <v>280</v>
      </c>
      <c r="X76" s="882"/>
      <c r="Y76" s="883"/>
      <c r="Z76" s="182"/>
      <c r="AA76" s="182"/>
      <c r="AB76" s="277"/>
      <c r="AE76" s="257"/>
    </row>
    <row r="77" spans="1:31" s="42" customFormat="1" ht="47.25">
      <c r="A77" s="201" t="s">
        <v>205</v>
      </c>
      <c r="B77" s="269" t="s">
        <v>53</v>
      </c>
      <c r="C77" s="203">
        <v>9</v>
      </c>
      <c r="D77" s="203"/>
      <c r="E77" s="203"/>
      <c r="F77" s="204"/>
      <c r="G77" s="205">
        <v>5</v>
      </c>
      <c r="H77" s="350">
        <f t="shared" si="6"/>
        <v>150</v>
      </c>
      <c r="I77" s="254">
        <v>18</v>
      </c>
      <c r="J77" s="432">
        <v>12</v>
      </c>
      <c r="K77" s="203">
        <v>6</v>
      </c>
      <c r="L77" s="207"/>
      <c r="M77" s="208">
        <f>H77-I77</f>
        <v>132</v>
      </c>
      <c r="N77" s="209"/>
      <c r="O77" s="856"/>
      <c r="P77" s="857"/>
      <c r="Q77" s="209"/>
      <c r="R77" s="856"/>
      <c r="S77" s="857"/>
      <c r="T77" s="209"/>
      <c r="U77" s="856"/>
      <c r="V77" s="857"/>
      <c r="W77" s="210"/>
      <c r="X77" s="882"/>
      <c r="Y77" s="883"/>
      <c r="Z77" s="459" t="s">
        <v>83</v>
      </c>
      <c r="AA77" s="216"/>
      <c r="AB77" s="214"/>
      <c r="AE77" s="257"/>
    </row>
    <row r="78" spans="1:31" s="42" customFormat="1" ht="53.25" customHeight="1">
      <c r="A78" s="201" t="s">
        <v>206</v>
      </c>
      <c r="B78" s="270" t="s">
        <v>64</v>
      </c>
      <c r="C78" s="203"/>
      <c r="D78" s="203"/>
      <c r="E78" s="203"/>
      <c r="F78" s="204">
        <v>10</v>
      </c>
      <c r="G78" s="205">
        <v>1</v>
      </c>
      <c r="H78" s="350">
        <f t="shared" si="6"/>
        <v>30</v>
      </c>
      <c r="I78" s="206">
        <v>4</v>
      </c>
      <c r="J78" s="207"/>
      <c r="K78" s="203"/>
      <c r="L78" s="207">
        <v>4</v>
      </c>
      <c r="M78" s="208">
        <f>H78-I78</f>
        <v>26</v>
      </c>
      <c r="N78" s="209"/>
      <c r="O78" s="856"/>
      <c r="P78" s="857"/>
      <c r="Q78" s="209"/>
      <c r="R78" s="856"/>
      <c r="S78" s="857"/>
      <c r="T78" s="209"/>
      <c r="U78" s="856"/>
      <c r="V78" s="857"/>
      <c r="W78" s="210"/>
      <c r="X78" s="882"/>
      <c r="Y78" s="883"/>
      <c r="Z78" s="211"/>
      <c r="AA78" s="210" t="s">
        <v>133</v>
      </c>
      <c r="AB78" s="212"/>
      <c r="AE78" s="257"/>
    </row>
    <row r="79" spans="1:31" s="42" customFormat="1" ht="31.5">
      <c r="A79" s="201" t="s">
        <v>207</v>
      </c>
      <c r="B79" s="270" t="s">
        <v>54</v>
      </c>
      <c r="C79" s="203">
        <v>10</v>
      </c>
      <c r="D79" s="203"/>
      <c r="E79" s="203"/>
      <c r="F79" s="204"/>
      <c r="G79" s="205">
        <v>5</v>
      </c>
      <c r="H79" s="350">
        <f t="shared" si="6"/>
        <v>150</v>
      </c>
      <c r="I79" s="254">
        <v>18</v>
      </c>
      <c r="J79" s="203">
        <v>12</v>
      </c>
      <c r="K79" s="203">
        <v>6</v>
      </c>
      <c r="L79" s="208"/>
      <c r="M79" s="208">
        <f>H79-I79</f>
        <v>132</v>
      </c>
      <c r="N79" s="209"/>
      <c r="O79" s="856"/>
      <c r="P79" s="857"/>
      <c r="Q79" s="209"/>
      <c r="R79" s="856"/>
      <c r="S79" s="857"/>
      <c r="T79" s="209"/>
      <c r="U79" s="856"/>
      <c r="V79" s="857"/>
      <c r="W79" s="210"/>
      <c r="X79" s="882"/>
      <c r="Y79" s="883"/>
      <c r="Z79" s="211"/>
      <c r="AA79" s="460" t="s">
        <v>83</v>
      </c>
      <c r="AB79" s="212"/>
      <c r="AE79" s="257"/>
    </row>
    <row r="80" spans="1:31" s="42" customFormat="1" ht="31.5">
      <c r="A80" s="201" t="s">
        <v>208</v>
      </c>
      <c r="B80" s="263" t="s">
        <v>199</v>
      </c>
      <c r="C80" s="253"/>
      <c r="D80" s="203"/>
      <c r="E80" s="203"/>
      <c r="F80" s="204"/>
      <c r="G80" s="375">
        <f>G81+G82</f>
        <v>12</v>
      </c>
      <c r="H80" s="203">
        <f t="shared" si="6"/>
        <v>360</v>
      </c>
      <c r="I80" s="206"/>
      <c r="J80" s="207"/>
      <c r="K80" s="203"/>
      <c r="L80" s="207"/>
      <c r="M80" s="208"/>
      <c r="N80" s="209"/>
      <c r="O80" s="856"/>
      <c r="P80" s="857"/>
      <c r="Q80" s="209"/>
      <c r="R80" s="856"/>
      <c r="S80" s="857"/>
      <c r="T80" s="209"/>
      <c r="U80" s="856"/>
      <c r="V80" s="857"/>
      <c r="W80" s="210"/>
      <c r="X80" s="882"/>
      <c r="Y80" s="883"/>
      <c r="Z80" s="211"/>
      <c r="AA80" s="210"/>
      <c r="AB80" s="212"/>
      <c r="AE80" s="257"/>
    </row>
    <row r="81" spans="1:31" s="42" customFormat="1" ht="15.75">
      <c r="A81" s="201" t="s">
        <v>209</v>
      </c>
      <c r="B81" s="270" t="s">
        <v>51</v>
      </c>
      <c r="C81" s="203">
        <v>7</v>
      </c>
      <c r="D81" s="203"/>
      <c r="E81" s="203"/>
      <c r="F81" s="217"/>
      <c r="G81" s="375">
        <v>6</v>
      </c>
      <c r="H81" s="203">
        <f t="shared" si="6"/>
        <v>180</v>
      </c>
      <c r="I81" s="461">
        <v>14</v>
      </c>
      <c r="J81" s="464">
        <v>12</v>
      </c>
      <c r="K81" s="463"/>
      <c r="L81" s="415">
        <v>2</v>
      </c>
      <c r="M81" s="464">
        <f>H81-I81</f>
        <v>166</v>
      </c>
      <c r="N81" s="209"/>
      <c r="O81" s="856"/>
      <c r="P81" s="857"/>
      <c r="Q81" s="209"/>
      <c r="R81" s="856"/>
      <c r="S81" s="857"/>
      <c r="T81" s="209"/>
      <c r="U81" s="856"/>
      <c r="V81" s="857"/>
      <c r="W81" s="209" t="s">
        <v>284</v>
      </c>
      <c r="X81" s="882"/>
      <c r="Y81" s="883"/>
      <c r="Z81" s="211"/>
      <c r="AA81" s="211"/>
      <c r="AB81" s="214"/>
      <c r="AE81" s="257"/>
    </row>
    <row r="82" spans="1:31" s="42" customFormat="1" ht="31.5">
      <c r="A82" s="201" t="s">
        <v>210</v>
      </c>
      <c r="B82" s="270" t="s">
        <v>52</v>
      </c>
      <c r="C82" s="203">
        <v>8</v>
      </c>
      <c r="D82" s="203"/>
      <c r="E82" s="203"/>
      <c r="F82" s="204"/>
      <c r="G82" s="205">
        <v>6</v>
      </c>
      <c r="H82" s="203">
        <f t="shared" si="6"/>
        <v>180</v>
      </c>
      <c r="I82" s="465">
        <v>14</v>
      </c>
      <c r="J82" s="464">
        <v>12</v>
      </c>
      <c r="K82" s="405"/>
      <c r="L82" s="402">
        <v>2</v>
      </c>
      <c r="M82" s="464">
        <f>H82-I82</f>
        <v>166</v>
      </c>
      <c r="N82" s="209"/>
      <c r="O82" s="856"/>
      <c r="P82" s="857"/>
      <c r="Q82" s="209"/>
      <c r="R82" s="856"/>
      <c r="S82" s="857"/>
      <c r="T82" s="209"/>
      <c r="U82" s="856"/>
      <c r="V82" s="857"/>
      <c r="W82" s="210"/>
      <c r="X82" s="882" t="s">
        <v>284</v>
      </c>
      <c r="Y82" s="883"/>
      <c r="Z82" s="211"/>
      <c r="AA82" s="211"/>
      <c r="AB82" s="214"/>
      <c r="AE82" s="257"/>
    </row>
    <row r="83" spans="1:31" s="42" customFormat="1" ht="32.25" customHeight="1">
      <c r="A83" s="201" t="s">
        <v>211</v>
      </c>
      <c r="B83" s="263" t="s">
        <v>200</v>
      </c>
      <c r="C83" s="253"/>
      <c r="D83" s="203"/>
      <c r="E83" s="203"/>
      <c r="F83" s="204"/>
      <c r="G83" s="375">
        <f>G84+G85</f>
        <v>12</v>
      </c>
      <c r="H83" s="203">
        <f t="shared" si="6"/>
        <v>360</v>
      </c>
      <c r="I83" s="206"/>
      <c r="J83" s="207"/>
      <c r="K83" s="203"/>
      <c r="L83" s="207"/>
      <c r="M83" s="208"/>
      <c r="N83" s="209"/>
      <c r="O83" s="856"/>
      <c r="P83" s="857"/>
      <c r="Q83" s="209"/>
      <c r="R83" s="856"/>
      <c r="S83" s="857"/>
      <c r="T83" s="209"/>
      <c r="U83" s="856"/>
      <c r="V83" s="857"/>
      <c r="W83" s="210"/>
      <c r="X83" s="882"/>
      <c r="Y83" s="883"/>
      <c r="Z83" s="211"/>
      <c r="AA83" s="210"/>
      <c r="AB83" s="212"/>
      <c r="AE83" s="257"/>
    </row>
    <row r="84" spans="1:31" s="42" customFormat="1" ht="15.75">
      <c r="A84" s="201" t="s">
        <v>212</v>
      </c>
      <c r="B84" s="270" t="s">
        <v>73</v>
      </c>
      <c r="C84" s="203">
        <v>8</v>
      </c>
      <c r="D84" s="203"/>
      <c r="E84" s="203"/>
      <c r="F84" s="204"/>
      <c r="G84" s="375">
        <v>6</v>
      </c>
      <c r="H84" s="203">
        <f t="shared" si="6"/>
        <v>180</v>
      </c>
      <c r="I84" s="465">
        <v>12</v>
      </c>
      <c r="J84" s="402">
        <v>8</v>
      </c>
      <c r="K84" s="405"/>
      <c r="L84" s="402">
        <v>4</v>
      </c>
      <c r="M84" s="208">
        <f>H84-I84</f>
        <v>168</v>
      </c>
      <c r="N84" s="209"/>
      <c r="O84" s="856"/>
      <c r="P84" s="857"/>
      <c r="Q84" s="209"/>
      <c r="R84" s="856"/>
      <c r="S84" s="857"/>
      <c r="T84" s="209"/>
      <c r="U84" s="856"/>
      <c r="V84" s="857"/>
      <c r="W84" s="210"/>
      <c r="X84" s="882" t="s">
        <v>280</v>
      </c>
      <c r="Y84" s="883"/>
      <c r="Z84" s="211"/>
      <c r="AA84" s="211"/>
      <c r="AB84" s="214"/>
      <c r="AE84" s="257"/>
    </row>
    <row r="85" spans="1:31" s="42" customFormat="1" ht="15.75">
      <c r="A85" s="201" t="s">
        <v>213</v>
      </c>
      <c r="B85" s="270" t="s">
        <v>55</v>
      </c>
      <c r="C85" s="203"/>
      <c r="D85" s="203">
        <v>9</v>
      </c>
      <c r="E85" s="203"/>
      <c r="F85" s="204"/>
      <c r="G85" s="375">
        <v>6</v>
      </c>
      <c r="H85" s="203">
        <f t="shared" si="6"/>
        <v>180</v>
      </c>
      <c r="I85" s="206">
        <v>12</v>
      </c>
      <c r="J85" s="207">
        <v>8</v>
      </c>
      <c r="K85" s="203"/>
      <c r="L85" s="207">
        <v>4</v>
      </c>
      <c r="M85" s="208">
        <f>H85-I85</f>
        <v>168</v>
      </c>
      <c r="N85" s="209"/>
      <c r="O85" s="856"/>
      <c r="P85" s="857"/>
      <c r="Q85" s="209"/>
      <c r="R85" s="856"/>
      <c r="S85" s="857"/>
      <c r="T85" s="209"/>
      <c r="U85" s="856"/>
      <c r="V85" s="857"/>
      <c r="W85" s="210"/>
      <c r="X85" s="882"/>
      <c r="Y85" s="883"/>
      <c r="Z85" s="201" t="s">
        <v>280</v>
      </c>
      <c r="AA85" s="210"/>
      <c r="AB85" s="212"/>
      <c r="AE85" s="257"/>
    </row>
    <row r="86" spans="1:31" s="42" customFormat="1" ht="15.75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856"/>
      <c r="P86" s="857"/>
      <c r="Q86" s="209"/>
      <c r="R86" s="856"/>
      <c r="S86" s="857"/>
      <c r="T86" s="209"/>
      <c r="U86" s="856"/>
      <c r="V86" s="857"/>
      <c r="W86" s="210"/>
      <c r="X86" s="882"/>
      <c r="Y86" s="883"/>
      <c r="Z86" s="201"/>
      <c r="AA86" s="210"/>
      <c r="AB86" s="212"/>
      <c r="AE86" s="257"/>
    </row>
    <row r="87" spans="1:31" s="42" customFormat="1" ht="15.75">
      <c r="A87" s="843" t="s">
        <v>201</v>
      </c>
      <c r="B87" s="611"/>
      <c r="C87" s="929"/>
      <c r="D87" s="929"/>
      <c r="E87" s="929"/>
      <c r="F87" s="929"/>
      <c r="G87" s="929"/>
      <c r="H87" s="929"/>
      <c r="I87" s="929"/>
      <c r="J87" s="929"/>
      <c r="K87" s="929"/>
      <c r="L87" s="929"/>
      <c r="M87" s="929"/>
      <c r="N87" s="929"/>
      <c r="O87" s="929"/>
      <c r="P87" s="929"/>
      <c r="Q87" s="929"/>
      <c r="R87" s="929"/>
      <c r="S87" s="929"/>
      <c r="T87" s="929"/>
      <c r="U87" s="929"/>
      <c r="V87" s="929"/>
      <c r="W87" s="929"/>
      <c r="X87" s="929"/>
      <c r="Y87" s="929"/>
      <c r="Z87" s="929"/>
      <c r="AA87" s="929"/>
      <c r="AB87" s="930"/>
      <c r="AE87" s="257"/>
    </row>
    <row r="88" spans="1:31" s="42" customFormat="1" ht="15.75">
      <c r="A88" s="201"/>
      <c r="B88" s="263"/>
      <c r="C88" s="253"/>
      <c r="D88" s="203"/>
      <c r="E88" s="203"/>
      <c r="F88" s="204"/>
      <c r="G88" s="375"/>
      <c r="H88" s="203"/>
      <c r="I88" s="206"/>
      <c r="J88" s="213"/>
      <c r="K88" s="203"/>
      <c r="L88" s="213"/>
      <c r="M88" s="208"/>
      <c r="N88" s="209"/>
      <c r="O88" s="856"/>
      <c r="P88" s="857"/>
      <c r="Q88" s="209"/>
      <c r="R88" s="856"/>
      <c r="S88" s="857"/>
      <c r="T88" s="209"/>
      <c r="U88" s="856"/>
      <c r="V88" s="857"/>
      <c r="W88" s="210"/>
      <c r="X88" s="882"/>
      <c r="Y88" s="883"/>
      <c r="Z88" s="201"/>
      <c r="AA88" s="210"/>
      <c r="AB88" s="212"/>
      <c r="AE88" s="257"/>
    </row>
    <row r="89" spans="1:31" s="42" customFormat="1" ht="15.75">
      <c r="A89" s="201" t="s">
        <v>214</v>
      </c>
      <c r="B89" s="466" t="s">
        <v>57</v>
      </c>
      <c r="C89" s="218"/>
      <c r="D89" s="218">
        <v>9</v>
      </c>
      <c r="E89" s="218"/>
      <c r="F89" s="219"/>
      <c r="G89" s="374">
        <v>4</v>
      </c>
      <c r="H89" s="203">
        <f>30*G89</f>
        <v>120</v>
      </c>
      <c r="I89" s="254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856"/>
      <c r="P89" s="857"/>
      <c r="Q89" s="220"/>
      <c r="R89" s="856"/>
      <c r="S89" s="857"/>
      <c r="T89" s="220"/>
      <c r="U89" s="856"/>
      <c r="V89" s="857"/>
      <c r="W89" s="201"/>
      <c r="X89" s="882"/>
      <c r="Y89" s="883"/>
      <c r="Z89" s="201" t="s">
        <v>134</v>
      </c>
      <c r="AA89" s="41"/>
      <c r="AB89" s="222"/>
      <c r="AE89" s="257"/>
    </row>
    <row r="90" spans="1:31" s="42" customFormat="1" ht="15.75">
      <c r="A90" s="201"/>
      <c r="B90" s="263"/>
      <c r="C90" s="253"/>
      <c r="D90" s="203"/>
      <c r="E90" s="203"/>
      <c r="F90" s="204"/>
      <c r="G90" s="375"/>
      <c r="H90" s="203"/>
      <c r="I90" s="206"/>
      <c r="J90" s="207"/>
      <c r="K90" s="203"/>
      <c r="L90" s="207"/>
      <c r="M90" s="208"/>
      <c r="N90" s="209"/>
      <c r="O90" s="856"/>
      <c r="P90" s="857"/>
      <c r="Q90" s="209"/>
      <c r="R90" s="856"/>
      <c r="S90" s="857"/>
      <c r="T90" s="209"/>
      <c r="U90" s="856"/>
      <c r="V90" s="857"/>
      <c r="W90" s="210"/>
      <c r="X90" s="882"/>
      <c r="Y90" s="883"/>
      <c r="Z90" s="211"/>
      <c r="AA90" s="210"/>
      <c r="AB90" s="212"/>
      <c r="AE90" s="257"/>
    </row>
    <row r="91" spans="1:256" s="41" customFormat="1" ht="31.5">
      <c r="A91" s="201" t="s">
        <v>215</v>
      </c>
      <c r="B91" s="467" t="s">
        <v>141</v>
      </c>
      <c r="C91" s="218"/>
      <c r="D91" s="218">
        <v>9</v>
      </c>
      <c r="E91" s="218"/>
      <c r="F91" s="219"/>
      <c r="G91" s="374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856"/>
      <c r="P91" s="857"/>
      <c r="Q91" s="215"/>
      <c r="R91" s="856"/>
      <c r="S91" s="857"/>
      <c r="T91" s="220"/>
      <c r="U91" s="856"/>
      <c r="V91" s="857"/>
      <c r="W91" s="201"/>
      <c r="X91" s="882"/>
      <c r="Y91" s="883"/>
      <c r="Z91" s="201" t="s">
        <v>134</v>
      </c>
      <c r="AA91" s="221"/>
      <c r="AB91" s="222"/>
      <c r="AC91" s="200"/>
      <c r="AE91" s="258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201" t="s">
        <v>216</v>
      </c>
      <c r="B92" s="271" t="s">
        <v>76</v>
      </c>
      <c r="C92" s="218"/>
      <c r="D92" s="218">
        <v>10</v>
      </c>
      <c r="E92" s="218"/>
      <c r="F92" s="219"/>
      <c r="G92" s="374">
        <v>5</v>
      </c>
      <c r="H92" s="203">
        <f>G92*30</f>
        <v>150</v>
      </c>
      <c r="I92" s="218">
        <v>12</v>
      </c>
      <c r="J92" s="266">
        <v>12</v>
      </c>
      <c r="K92" s="218"/>
      <c r="L92" s="266">
        <v>0</v>
      </c>
      <c r="M92" s="267">
        <f>H92-I92</f>
        <v>138</v>
      </c>
      <c r="N92" s="220"/>
      <c r="O92" s="856"/>
      <c r="P92" s="857"/>
      <c r="Q92" s="220"/>
      <c r="R92" s="856"/>
      <c r="S92" s="857"/>
      <c r="T92" s="220"/>
      <c r="U92" s="856"/>
      <c r="V92" s="857"/>
      <c r="W92" s="201"/>
      <c r="X92" s="882"/>
      <c r="Y92" s="883"/>
      <c r="AA92" s="201" t="s">
        <v>280</v>
      </c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>
      <c r="A93" s="843" t="s">
        <v>224</v>
      </c>
      <c r="B93" s="929"/>
      <c r="C93" s="929"/>
      <c r="D93" s="929"/>
      <c r="E93" s="929"/>
      <c r="F93" s="929"/>
      <c r="G93" s="929"/>
      <c r="H93" s="929"/>
      <c r="I93" s="929"/>
      <c r="J93" s="929"/>
      <c r="K93" s="929"/>
      <c r="L93" s="929"/>
      <c r="M93" s="929"/>
      <c r="N93" s="929"/>
      <c r="O93" s="929"/>
      <c r="P93" s="929"/>
      <c r="Q93" s="929"/>
      <c r="R93" s="929"/>
      <c r="S93" s="929"/>
      <c r="T93" s="929"/>
      <c r="U93" s="929"/>
      <c r="V93" s="929"/>
      <c r="W93" s="929"/>
      <c r="X93" s="929"/>
      <c r="Y93" s="929"/>
      <c r="Z93" s="929"/>
      <c r="AA93" s="929"/>
      <c r="AB93" s="930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1.5">
      <c r="A94" s="201" t="s">
        <v>216</v>
      </c>
      <c r="B94" s="272" t="s">
        <v>202</v>
      </c>
      <c r="C94" s="264"/>
      <c r="D94" s="264">
        <v>9</v>
      </c>
      <c r="E94" s="264"/>
      <c r="F94" s="265"/>
      <c r="G94" s="376">
        <v>13</v>
      </c>
      <c r="H94" s="301">
        <f>G94*30</f>
        <v>390</v>
      </c>
      <c r="I94" s="301">
        <v>8</v>
      </c>
      <c r="J94" s="302">
        <v>8</v>
      </c>
      <c r="K94" s="301"/>
      <c r="L94" s="302"/>
      <c r="M94" s="303">
        <f>H94-I94</f>
        <v>382</v>
      </c>
      <c r="N94" s="304"/>
      <c r="O94" s="856"/>
      <c r="P94" s="857"/>
      <c r="Q94" s="304"/>
      <c r="R94" s="856"/>
      <c r="S94" s="857"/>
      <c r="T94" s="304"/>
      <c r="U94" s="856"/>
      <c r="V94" s="857"/>
      <c r="W94" s="305"/>
      <c r="X94" s="882"/>
      <c r="Y94" s="883"/>
      <c r="Z94" s="307" t="s">
        <v>134</v>
      </c>
      <c r="AA94" s="306"/>
      <c r="AB94" s="308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3"/>
      <c r="B95" s="224"/>
      <c r="C95" s="225"/>
      <c r="D95" s="225"/>
      <c r="E95" s="225"/>
      <c r="F95" s="226"/>
      <c r="G95" s="309"/>
      <c r="H95" s="310"/>
      <c r="I95" s="310"/>
      <c r="J95" s="311"/>
      <c r="K95" s="310"/>
      <c r="L95" s="311"/>
      <c r="M95" s="312"/>
      <c r="N95" s="313"/>
      <c r="O95" s="886"/>
      <c r="P95" s="887"/>
      <c r="Q95" s="313"/>
      <c r="R95" s="886"/>
      <c r="S95" s="887"/>
      <c r="T95" s="313"/>
      <c r="U95" s="886"/>
      <c r="V95" s="887"/>
      <c r="W95" s="314"/>
      <c r="X95" s="890"/>
      <c r="Y95" s="891"/>
      <c r="Z95" s="315"/>
      <c r="AA95" s="314"/>
      <c r="AB95" s="316"/>
      <c r="AC95" s="273"/>
      <c r="AD95" s="274"/>
      <c r="AE95" s="275"/>
      <c r="AF95" s="276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thickBot="1">
      <c r="A96" s="846" t="s">
        <v>168</v>
      </c>
      <c r="B96" s="846"/>
      <c r="C96" s="227"/>
      <c r="D96" s="227"/>
      <c r="E96" s="227"/>
      <c r="F96" s="228"/>
      <c r="G96" s="317">
        <f>G73+G74+G75+G80+G83+G89+G91+G92</f>
        <v>64</v>
      </c>
      <c r="H96" s="317">
        <f>H73+H74+H75+H80+H83+H89+H91+H92</f>
        <v>1920</v>
      </c>
      <c r="I96" s="318">
        <f>I73+I74+I76+I77+I78+I79+I81+I82+I84+I85+I89+I91+I92</f>
        <v>158</v>
      </c>
      <c r="J96" s="318">
        <f>J73+J74+J76+J77+J78+J79+J81+J82+J84+J85+J89+J91+J92</f>
        <v>124</v>
      </c>
      <c r="K96" s="318">
        <f>K73+K74+K76+K77+K78+K79+K81+K82+K84+K85+K89+K91+K92</f>
        <v>16</v>
      </c>
      <c r="L96" s="318">
        <f>L73+L74+L76+L77+L78+L79+L81+L82+L84+L85+L89+L91+L92</f>
        <v>18</v>
      </c>
      <c r="M96" s="318">
        <f>M73+M74+M76+M77+M78+M79+M81+M82+M84+M85+M89+M91+M92</f>
        <v>1762</v>
      </c>
      <c r="N96" s="320"/>
      <c r="O96" s="888"/>
      <c r="P96" s="889"/>
      <c r="Q96" s="320"/>
      <c r="R96" s="888"/>
      <c r="S96" s="889"/>
      <c r="T96" s="320"/>
      <c r="U96" s="888"/>
      <c r="V96" s="889"/>
      <c r="W96" s="321" t="s">
        <v>230</v>
      </c>
      <c r="X96" s="884" t="s">
        <v>232</v>
      </c>
      <c r="Y96" s="885"/>
      <c r="Z96" s="321" t="s">
        <v>241</v>
      </c>
      <c r="AA96" s="321" t="s">
        <v>231</v>
      </c>
      <c r="AB96" s="322"/>
      <c r="AC96" s="274"/>
      <c r="AD96" s="274"/>
      <c r="AE96" s="275"/>
      <c r="AF96" s="276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1" s="55" customFormat="1" ht="17.25" customHeight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9"/>
    </row>
    <row r="98" spans="1:31" s="55" customFormat="1" ht="17.25" customHeight="1" thickBot="1">
      <c r="A98" s="839" t="s">
        <v>86</v>
      </c>
      <c r="B98" s="926"/>
      <c r="C98" s="927"/>
      <c r="D98" s="927"/>
      <c r="E98" s="927"/>
      <c r="F98" s="928"/>
      <c r="G98" s="147">
        <f aca="true" t="shared" si="7" ref="G98:M98">G96+G67</f>
        <v>119</v>
      </c>
      <c r="H98" s="148">
        <f t="shared" si="7"/>
        <v>3570</v>
      </c>
      <c r="I98" s="148">
        <f t="shared" si="7"/>
        <v>296</v>
      </c>
      <c r="J98" s="148">
        <f t="shared" si="7"/>
        <v>214</v>
      </c>
      <c r="K98" s="148">
        <f t="shared" si="7"/>
        <v>16</v>
      </c>
      <c r="L98" s="148">
        <f t="shared" si="7"/>
        <v>66</v>
      </c>
      <c r="M98" s="148">
        <f t="shared" si="7"/>
        <v>3274</v>
      </c>
      <c r="N98" s="144"/>
      <c r="O98" s="898"/>
      <c r="P98" s="899"/>
      <c r="Q98" s="144"/>
      <c r="R98" s="898"/>
      <c r="S98" s="899"/>
      <c r="T98" s="144"/>
      <c r="U98" s="898"/>
      <c r="V98" s="899"/>
      <c r="W98" s="145"/>
      <c r="X98" s="896"/>
      <c r="Y98" s="897"/>
      <c r="Z98" s="145"/>
      <c r="AA98" s="145"/>
      <c r="AB98" s="146"/>
      <c r="AC98" s="64"/>
      <c r="AE98" s="259"/>
    </row>
    <row r="99" spans="1:31" s="55" customFormat="1" ht="17.25" customHeight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9"/>
    </row>
    <row r="100" spans="1:31" s="55" customFormat="1" ht="17.25" customHeight="1" thickBot="1">
      <c r="A100" s="359" t="s">
        <v>217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9"/>
      <c r="AC100" s="64"/>
      <c r="AE100" s="259"/>
    </row>
    <row r="101" spans="1:31" s="55" customFormat="1" ht="17.25" customHeight="1" thickBot="1">
      <c r="A101" s="179" t="s">
        <v>156</v>
      </c>
      <c r="B101" s="78" t="s">
        <v>22</v>
      </c>
      <c r="C101" s="73"/>
      <c r="D101" s="79" t="s">
        <v>253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60"/>
      <c r="P101" s="361"/>
      <c r="Q101" s="80"/>
      <c r="R101" s="360"/>
      <c r="S101" s="361"/>
      <c r="T101" s="80"/>
      <c r="U101" s="900"/>
      <c r="V101" s="901"/>
      <c r="W101" s="75"/>
      <c r="X101" s="892"/>
      <c r="Y101" s="893"/>
      <c r="Z101" s="76"/>
      <c r="AA101" s="76"/>
      <c r="AB101" s="76"/>
      <c r="AC101" s="64"/>
      <c r="AE101" s="259"/>
    </row>
    <row r="102" spans="1:31" s="55" customFormat="1" ht="17.25" customHeight="1" thickBot="1">
      <c r="A102" s="813" t="s">
        <v>38</v>
      </c>
      <c r="B102" s="838"/>
      <c r="C102" s="924"/>
      <c r="D102" s="924"/>
      <c r="E102" s="924"/>
      <c r="F102" s="925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894"/>
      <c r="P102" s="895"/>
      <c r="Q102" s="158"/>
      <c r="R102" s="894"/>
      <c r="S102" s="895"/>
      <c r="T102" s="158"/>
      <c r="U102" s="894"/>
      <c r="V102" s="895"/>
      <c r="W102" s="158"/>
      <c r="X102" s="894"/>
      <c r="Y102" s="895"/>
      <c r="Z102" s="158"/>
      <c r="AA102" s="158"/>
      <c r="AB102" s="158"/>
      <c r="AC102" s="64"/>
      <c r="AE102" s="259"/>
    </row>
    <row r="103" spans="1:31" s="55" customFormat="1" ht="17.25" customHeight="1" thickBot="1">
      <c r="A103" s="813" t="s">
        <v>169</v>
      </c>
      <c r="B103" s="814"/>
      <c r="C103" s="814"/>
      <c r="D103" s="814"/>
      <c r="E103" s="814"/>
      <c r="F103" s="814"/>
      <c r="G103" s="814"/>
      <c r="H103" s="815"/>
      <c r="I103" s="814"/>
      <c r="J103" s="814"/>
      <c r="K103" s="814"/>
      <c r="L103" s="814"/>
      <c r="M103" s="814"/>
      <c r="N103" s="814"/>
      <c r="O103" s="814"/>
      <c r="P103" s="814"/>
      <c r="Q103" s="814"/>
      <c r="R103" s="814"/>
      <c r="S103" s="814"/>
      <c r="T103" s="814"/>
      <c r="U103" s="814"/>
      <c r="V103" s="814"/>
      <c r="W103" s="814"/>
      <c r="X103" s="814"/>
      <c r="Y103" s="814"/>
      <c r="Z103" s="814"/>
      <c r="AA103" s="814"/>
      <c r="AB103" s="816"/>
      <c r="AC103" s="64"/>
      <c r="AE103" s="259"/>
    </row>
    <row r="104" spans="1:31" s="55" customFormat="1" ht="17.25" customHeight="1" thickBot="1">
      <c r="A104" s="180" t="s">
        <v>157</v>
      </c>
      <c r="B104" s="82" t="s">
        <v>82</v>
      </c>
      <c r="C104" s="81" t="s">
        <v>253</v>
      </c>
      <c r="D104" s="83"/>
      <c r="E104" s="83"/>
      <c r="F104" s="84"/>
      <c r="G104" s="159">
        <v>2</v>
      </c>
      <c r="H104" s="378">
        <f>G104*30</f>
        <v>60</v>
      </c>
      <c r="I104" s="83"/>
      <c r="J104" s="83"/>
      <c r="K104" s="83"/>
      <c r="L104" s="83"/>
      <c r="M104" s="83"/>
      <c r="N104" s="85"/>
      <c r="O104" s="916"/>
      <c r="P104" s="917"/>
      <c r="Q104" s="86"/>
      <c r="R104" s="766"/>
      <c r="S104" s="767"/>
      <c r="T104" s="86"/>
      <c r="U104" s="766"/>
      <c r="V104" s="767"/>
      <c r="W104" s="86"/>
      <c r="X104" s="766"/>
      <c r="Y104" s="767"/>
      <c r="Z104" s="87"/>
      <c r="AA104" s="87"/>
      <c r="AB104" s="87"/>
      <c r="AC104" s="64"/>
      <c r="AE104" s="259"/>
    </row>
    <row r="105" spans="1:31" s="55" customFormat="1" ht="17.25" customHeight="1" thickBot="1">
      <c r="A105" s="817" t="s">
        <v>38</v>
      </c>
      <c r="B105" s="924"/>
      <c r="C105" s="924"/>
      <c r="D105" s="924"/>
      <c r="E105" s="924"/>
      <c r="F105" s="925"/>
      <c r="G105" s="143">
        <v>2</v>
      </c>
      <c r="H105" s="378">
        <f>G105*30</f>
        <v>60</v>
      </c>
      <c r="I105" s="157"/>
      <c r="J105" s="157"/>
      <c r="K105" s="157"/>
      <c r="L105" s="157"/>
      <c r="M105" s="157"/>
      <c r="N105" s="155"/>
      <c r="O105" s="916"/>
      <c r="P105" s="917"/>
      <c r="Q105" s="156"/>
      <c r="R105" s="766"/>
      <c r="S105" s="767"/>
      <c r="T105" s="156"/>
      <c r="U105" s="766"/>
      <c r="V105" s="767"/>
      <c r="W105" s="156"/>
      <c r="X105" s="766"/>
      <c r="Y105" s="767"/>
      <c r="Z105" s="149"/>
      <c r="AA105" s="149"/>
      <c r="AB105" s="149"/>
      <c r="AC105" s="64"/>
      <c r="AE105" s="259"/>
    </row>
    <row r="106" spans="1:31" s="55" customFormat="1" ht="17.25" customHeight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9"/>
    </row>
    <row r="107" spans="1:31" s="55" customFormat="1" ht="17.25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9"/>
    </row>
    <row r="108" spans="1:31" s="55" customFormat="1" ht="17.25" customHeight="1" thickBot="1">
      <c r="A108" s="820" t="s">
        <v>218</v>
      </c>
      <c r="B108" s="821"/>
      <c r="C108" s="821"/>
      <c r="D108" s="821"/>
      <c r="E108" s="821"/>
      <c r="F108" s="822"/>
      <c r="G108" s="290">
        <f aca="true" t="shared" si="8" ref="G108:M108">G25+G48+G98+G102+G105</f>
        <v>238.5</v>
      </c>
      <c r="H108" s="290">
        <f t="shared" si="8"/>
        <v>7155</v>
      </c>
      <c r="I108" s="290">
        <f t="shared" si="8"/>
        <v>510</v>
      </c>
      <c r="J108" s="290">
        <f t="shared" si="8"/>
        <v>356</v>
      </c>
      <c r="K108" s="290">
        <f t="shared" si="8"/>
        <v>40</v>
      </c>
      <c r="L108" s="290">
        <f t="shared" si="8"/>
        <v>114</v>
      </c>
      <c r="M108" s="290">
        <f t="shared" si="8"/>
        <v>6090</v>
      </c>
      <c r="N108" s="291"/>
      <c r="O108" s="906"/>
      <c r="P108" s="907"/>
      <c r="Q108" s="291"/>
      <c r="R108" s="906"/>
      <c r="S108" s="907"/>
      <c r="T108" s="291"/>
      <c r="U108" s="906"/>
      <c r="V108" s="907"/>
      <c r="W108" s="292"/>
      <c r="X108" s="914"/>
      <c r="Y108" s="915"/>
      <c r="Z108" s="292"/>
      <c r="AA108" s="292"/>
      <c r="AB108" s="293"/>
      <c r="AE108" s="259"/>
    </row>
    <row r="109" spans="1:31" s="38" customFormat="1" ht="15.75">
      <c r="A109" s="847" t="s">
        <v>32</v>
      </c>
      <c r="B109" s="847"/>
      <c r="C109" s="847"/>
      <c r="D109" s="847"/>
      <c r="E109" s="847"/>
      <c r="F109" s="847"/>
      <c r="G109" s="847"/>
      <c r="H109" s="847"/>
      <c r="I109" s="847"/>
      <c r="J109" s="847"/>
      <c r="K109" s="847"/>
      <c r="L109" s="847"/>
      <c r="M109" s="847"/>
      <c r="N109" s="294" t="s">
        <v>242</v>
      </c>
      <c r="O109" s="902" t="s">
        <v>243</v>
      </c>
      <c r="P109" s="903"/>
      <c r="Q109" s="295" t="s">
        <v>244</v>
      </c>
      <c r="R109" s="902" t="s">
        <v>245</v>
      </c>
      <c r="S109" s="903"/>
      <c r="T109" s="295" t="s">
        <v>246</v>
      </c>
      <c r="U109" s="908" t="s">
        <v>242</v>
      </c>
      <c r="V109" s="909"/>
      <c r="W109" s="296" t="s">
        <v>233</v>
      </c>
      <c r="X109" s="908" t="s">
        <v>232</v>
      </c>
      <c r="Y109" s="909"/>
      <c r="Z109" s="296" t="s">
        <v>233</v>
      </c>
      <c r="AA109" s="296" t="s">
        <v>231</v>
      </c>
      <c r="AB109" s="297"/>
      <c r="AE109" s="256"/>
    </row>
    <row r="110" spans="1:31" s="42" customFormat="1" ht="15.75">
      <c r="A110" s="830" t="s">
        <v>33</v>
      </c>
      <c r="B110" s="830"/>
      <c r="C110" s="830"/>
      <c r="D110" s="830"/>
      <c r="E110" s="830"/>
      <c r="F110" s="830"/>
      <c r="G110" s="830"/>
      <c r="H110" s="830"/>
      <c r="I110" s="830"/>
      <c r="J110" s="830"/>
      <c r="K110" s="830"/>
      <c r="L110" s="830"/>
      <c r="M110" s="830"/>
      <c r="N110" s="298">
        <v>2</v>
      </c>
      <c r="O110" s="904">
        <v>5</v>
      </c>
      <c r="P110" s="905"/>
      <c r="Q110" s="299">
        <v>3</v>
      </c>
      <c r="R110" s="904">
        <v>3</v>
      </c>
      <c r="S110" s="905"/>
      <c r="T110" s="299">
        <v>2</v>
      </c>
      <c r="U110" s="910">
        <v>4</v>
      </c>
      <c r="V110" s="911"/>
      <c r="W110" s="300">
        <v>2</v>
      </c>
      <c r="X110" s="910">
        <v>3</v>
      </c>
      <c r="Y110" s="911"/>
      <c r="Z110" s="300">
        <v>3</v>
      </c>
      <c r="AA110" s="300">
        <v>2</v>
      </c>
      <c r="AB110" s="300"/>
      <c r="AE110" s="257"/>
    </row>
    <row r="111" spans="1:31" s="42" customFormat="1" ht="15.75">
      <c r="A111" s="823" t="s">
        <v>34</v>
      </c>
      <c r="B111" s="823"/>
      <c r="C111" s="823"/>
      <c r="D111" s="823"/>
      <c r="E111" s="823"/>
      <c r="F111" s="823"/>
      <c r="G111" s="823"/>
      <c r="H111" s="823"/>
      <c r="I111" s="823"/>
      <c r="J111" s="823"/>
      <c r="K111" s="823"/>
      <c r="L111" s="823"/>
      <c r="M111" s="823"/>
      <c r="N111" s="229">
        <v>3</v>
      </c>
      <c r="O111" s="748">
        <v>1</v>
      </c>
      <c r="P111" s="749"/>
      <c r="Q111" s="230">
        <v>2</v>
      </c>
      <c r="R111" s="920">
        <v>1</v>
      </c>
      <c r="S111" s="921"/>
      <c r="T111" s="230">
        <v>3</v>
      </c>
      <c r="U111" s="922">
        <v>2</v>
      </c>
      <c r="V111" s="923"/>
      <c r="W111" s="231">
        <v>1</v>
      </c>
      <c r="X111" s="922">
        <v>0</v>
      </c>
      <c r="Y111" s="923"/>
      <c r="Z111" s="197">
        <v>3</v>
      </c>
      <c r="AA111" s="197">
        <v>2</v>
      </c>
      <c r="AB111" s="197"/>
      <c r="AE111" s="257"/>
    </row>
    <row r="112" spans="1:31" s="42" customFormat="1" ht="15.75">
      <c r="A112" s="823" t="s">
        <v>35</v>
      </c>
      <c r="B112" s="823"/>
      <c r="C112" s="823"/>
      <c r="D112" s="823"/>
      <c r="E112" s="823"/>
      <c r="F112" s="823"/>
      <c r="G112" s="823"/>
      <c r="H112" s="823"/>
      <c r="I112" s="823"/>
      <c r="J112" s="823"/>
      <c r="K112" s="823"/>
      <c r="L112" s="823"/>
      <c r="M112" s="823"/>
      <c r="N112" s="229"/>
      <c r="O112" s="748"/>
      <c r="P112" s="749"/>
      <c r="Q112" s="197"/>
      <c r="R112" s="745"/>
      <c r="S112" s="746"/>
      <c r="T112" s="197"/>
      <c r="U112" s="745">
        <v>1</v>
      </c>
      <c r="V112" s="746"/>
      <c r="W112" s="197">
        <v>1</v>
      </c>
      <c r="X112" s="745"/>
      <c r="Y112" s="746"/>
      <c r="Z112" s="197"/>
      <c r="AA112" s="197">
        <v>1</v>
      </c>
      <c r="AB112" s="197"/>
      <c r="AE112" s="257"/>
    </row>
    <row r="113" spans="1:31" s="42" customFormat="1" ht="15.75">
      <c r="A113" s="793" t="s">
        <v>59</v>
      </c>
      <c r="B113" s="793"/>
      <c r="C113" s="793"/>
      <c r="D113" s="793"/>
      <c r="E113" s="793"/>
      <c r="F113" s="793"/>
      <c r="G113" s="793"/>
      <c r="H113" s="793"/>
      <c r="I113" s="793"/>
      <c r="J113" s="793"/>
      <c r="K113" s="793"/>
      <c r="L113" s="793"/>
      <c r="M113" s="793"/>
      <c r="N113" s="232"/>
      <c r="O113" s="748"/>
      <c r="P113" s="749"/>
      <c r="Q113" s="197"/>
      <c r="R113" s="745"/>
      <c r="S113" s="746"/>
      <c r="T113" s="197"/>
      <c r="U113" s="745"/>
      <c r="V113" s="746"/>
      <c r="W113" s="197"/>
      <c r="X113" s="745"/>
      <c r="Y113" s="746"/>
      <c r="Z113" s="39"/>
      <c r="AA113" s="39"/>
      <c r="AB113" s="39"/>
      <c r="AE113" s="257"/>
    </row>
    <row r="114" spans="1:31" s="42" customFormat="1" ht="15.75">
      <c r="A114" s="793" t="s">
        <v>63</v>
      </c>
      <c r="B114" s="793"/>
      <c r="C114" s="793"/>
      <c r="D114" s="793"/>
      <c r="E114" s="793"/>
      <c r="F114" s="793"/>
      <c r="G114" s="793"/>
      <c r="H114" s="793"/>
      <c r="I114" s="793"/>
      <c r="J114" s="793"/>
      <c r="K114" s="793"/>
      <c r="L114" s="793"/>
      <c r="M114" s="793"/>
      <c r="N114" s="747" t="s">
        <v>139</v>
      </c>
      <c r="O114" s="747"/>
      <c r="P114" s="747"/>
      <c r="Q114" s="747" t="s">
        <v>140</v>
      </c>
      <c r="R114" s="747"/>
      <c r="S114" s="747"/>
      <c r="T114" s="747" t="s">
        <v>138</v>
      </c>
      <c r="U114" s="747"/>
      <c r="V114" s="747"/>
      <c r="W114" s="747" t="s">
        <v>93</v>
      </c>
      <c r="X114" s="747"/>
      <c r="Y114" s="747"/>
      <c r="Z114" s="747" t="s">
        <v>93</v>
      </c>
      <c r="AA114" s="747"/>
      <c r="AB114" s="747"/>
      <c r="AE114" s="257"/>
    </row>
    <row r="115" spans="1:31" s="42" customFormat="1" ht="15.75">
      <c r="A115" s="194"/>
      <c r="B115" s="918"/>
      <c r="C115" s="918"/>
      <c r="D115" s="918"/>
      <c r="E115" s="918"/>
      <c r="F115" s="918"/>
      <c r="G115" s="918"/>
      <c r="H115" s="918"/>
      <c r="I115" s="918"/>
      <c r="J115" s="918"/>
      <c r="K115" s="918"/>
      <c r="L115" s="918"/>
      <c r="M115" s="918"/>
      <c r="N115" s="918"/>
      <c r="O115" s="918"/>
      <c r="P115" s="918"/>
      <c r="Q115" s="918"/>
      <c r="R115" s="918"/>
      <c r="S115" s="918"/>
      <c r="T115" s="918"/>
      <c r="U115" s="365"/>
      <c r="V115" s="195"/>
      <c r="W115" s="195"/>
      <c r="X115" s="195"/>
      <c r="Y115" s="196"/>
      <c r="Z115" s="196"/>
      <c r="AA115" s="196"/>
      <c r="AB115" s="196"/>
      <c r="AC115" s="38"/>
      <c r="AD115" s="13"/>
      <c r="AE115" s="13"/>
    </row>
    <row r="116" spans="1:31" s="42" customFormat="1" ht="15.75">
      <c r="A116" s="194"/>
      <c r="B116" s="365"/>
      <c r="C116" s="365"/>
      <c r="D116" s="365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195"/>
      <c r="W116" s="195"/>
      <c r="X116" s="195"/>
      <c r="Y116" s="196"/>
      <c r="Z116" s="196"/>
      <c r="AA116" s="196"/>
      <c r="AB116" s="196"/>
      <c r="AC116" s="38"/>
      <c r="AD116" s="13"/>
      <c r="AE116" s="13"/>
    </row>
    <row r="117" spans="1:31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171</v>
      </c>
      <c r="C118" s="167"/>
      <c r="D118" s="260"/>
      <c r="E118" s="260"/>
      <c r="F118" s="260"/>
      <c r="G118" s="260"/>
      <c r="H118" s="260"/>
      <c r="I118" s="167"/>
      <c r="J118" s="824" t="s">
        <v>158</v>
      </c>
      <c r="K118" s="825"/>
      <c r="L118" s="825"/>
      <c r="M118" s="825"/>
      <c r="N118" s="825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250</v>
      </c>
      <c r="C119" s="167"/>
      <c r="D119" s="261"/>
      <c r="E119" s="261"/>
      <c r="F119" s="261"/>
      <c r="G119" s="261"/>
      <c r="H119" s="261"/>
      <c r="I119" s="167"/>
      <c r="J119" s="811" t="s">
        <v>251</v>
      </c>
      <c r="K119" s="919"/>
      <c r="L119" s="919"/>
      <c r="M119" s="919"/>
      <c r="N119" s="919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62"/>
      <c r="E120" s="262"/>
      <c r="F120" s="262"/>
      <c r="G120" s="262"/>
      <c r="H120" s="262"/>
      <c r="I120" s="160"/>
      <c r="J120" s="811"/>
      <c r="K120" s="919"/>
      <c r="L120" s="919"/>
      <c r="M120" s="919"/>
      <c r="N120" s="919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.7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.75">
      <c r="W144" s="22"/>
      <c r="X144" s="22"/>
      <c r="Y144" s="22"/>
      <c r="Z144" s="22"/>
      <c r="AA144" s="22"/>
      <c r="AB144" s="22"/>
      <c r="AC144" s="14"/>
    </row>
    <row r="145" spans="23:29" ht="15.75">
      <c r="W145" s="14"/>
      <c r="X145" s="14"/>
      <c r="Y145" s="14"/>
      <c r="Z145" s="14"/>
      <c r="AA145" s="14"/>
      <c r="AB145" s="14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8" ht="15.75">
      <c r="W147" s="14"/>
      <c r="X147" s="14"/>
      <c r="Y147" s="14"/>
      <c r="Z147" s="14"/>
      <c r="AA147" s="14"/>
      <c r="AB147" s="14"/>
    </row>
  </sheetData>
  <sheetProtection/>
  <mergeCells count="413"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R6:S6"/>
    <mergeCell ref="U6:V6"/>
    <mergeCell ref="X6:Y6"/>
    <mergeCell ref="O7:P7"/>
    <mergeCell ref="R7:S7"/>
    <mergeCell ref="U7:V7"/>
    <mergeCell ref="X7:Y7"/>
    <mergeCell ref="O8:P8"/>
    <mergeCell ref="R8:S8"/>
    <mergeCell ref="U8:V8"/>
    <mergeCell ref="X8:Y8"/>
    <mergeCell ref="A9:AB9"/>
    <mergeCell ref="A10:AB10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U14:V14"/>
    <mergeCell ref="X14:Y14"/>
    <mergeCell ref="O15:P15"/>
    <mergeCell ref="R15:S15"/>
    <mergeCell ref="U15:V15"/>
    <mergeCell ref="X15:Y15"/>
    <mergeCell ref="O16:P16"/>
    <mergeCell ref="R16:S16"/>
    <mergeCell ref="U16:V16"/>
    <mergeCell ref="X16:Y16"/>
    <mergeCell ref="O17:P17"/>
    <mergeCell ref="R17:S17"/>
    <mergeCell ref="U17:V17"/>
    <mergeCell ref="X17:Y17"/>
    <mergeCell ref="O18:P18"/>
    <mergeCell ref="R18:S18"/>
    <mergeCell ref="U18:V18"/>
    <mergeCell ref="X18:Y18"/>
    <mergeCell ref="O19:P19"/>
    <mergeCell ref="R19:S19"/>
    <mergeCell ref="U19:V19"/>
    <mergeCell ref="X19:Y19"/>
    <mergeCell ref="O20:P20"/>
    <mergeCell ref="R20:S20"/>
    <mergeCell ref="U20:V20"/>
    <mergeCell ref="X20:Y20"/>
    <mergeCell ref="O21:P21"/>
    <mergeCell ref="R21:S21"/>
    <mergeCell ref="U21:V21"/>
    <mergeCell ref="X21:Y21"/>
    <mergeCell ref="O22:P22"/>
    <mergeCell ref="R22:S22"/>
    <mergeCell ref="U22:V22"/>
    <mergeCell ref="X22:Y22"/>
    <mergeCell ref="O23:P23"/>
    <mergeCell ref="R23:S23"/>
    <mergeCell ref="U23:V23"/>
    <mergeCell ref="X23:Y23"/>
    <mergeCell ref="O24:P24"/>
    <mergeCell ref="R24:S24"/>
    <mergeCell ref="U24:V24"/>
    <mergeCell ref="X24:Y24"/>
    <mergeCell ref="A25:F25"/>
    <mergeCell ref="O25:P25"/>
    <mergeCell ref="R25:S25"/>
    <mergeCell ref="U25:V25"/>
    <mergeCell ref="X25:Y25"/>
    <mergeCell ref="A26:AB26"/>
    <mergeCell ref="O27:P27"/>
    <mergeCell ref="R27:S27"/>
    <mergeCell ref="U27:V27"/>
    <mergeCell ref="X27:Y27"/>
    <mergeCell ref="O28:P28"/>
    <mergeCell ref="R28:S28"/>
    <mergeCell ref="U28:V28"/>
    <mergeCell ref="X28:Y28"/>
    <mergeCell ref="O29:P29"/>
    <mergeCell ref="R29:S29"/>
    <mergeCell ref="U29:V29"/>
    <mergeCell ref="X29:Y29"/>
    <mergeCell ref="O30:P30"/>
    <mergeCell ref="R30:S30"/>
    <mergeCell ref="U30:V30"/>
    <mergeCell ref="X30:Y30"/>
    <mergeCell ref="O31:P31"/>
    <mergeCell ref="R31:S31"/>
    <mergeCell ref="U31:V31"/>
    <mergeCell ref="X31:Y31"/>
    <mergeCell ref="O32:P32"/>
    <mergeCell ref="R32:S32"/>
    <mergeCell ref="U32:V32"/>
    <mergeCell ref="X32:Y32"/>
    <mergeCell ref="O33:P33"/>
    <mergeCell ref="R33:S33"/>
    <mergeCell ref="U33:V33"/>
    <mergeCell ref="X33:Y33"/>
    <mergeCell ref="O34:P34"/>
    <mergeCell ref="R34:S34"/>
    <mergeCell ref="U34:V34"/>
    <mergeCell ref="X34:Y34"/>
    <mergeCell ref="O35:P35"/>
    <mergeCell ref="R35:S35"/>
    <mergeCell ref="U35:V35"/>
    <mergeCell ref="X35:Y35"/>
    <mergeCell ref="O36:P36"/>
    <mergeCell ref="R36:S36"/>
    <mergeCell ref="U36:V36"/>
    <mergeCell ref="X36:Y36"/>
    <mergeCell ref="O37:P37"/>
    <mergeCell ref="R37:S37"/>
    <mergeCell ref="U37:V37"/>
    <mergeCell ref="X37:Y37"/>
    <mergeCell ref="O38:P38"/>
    <mergeCell ref="R38:S38"/>
    <mergeCell ref="U38:V38"/>
    <mergeCell ref="X38:Y38"/>
    <mergeCell ref="O39:P39"/>
    <mergeCell ref="R39:S39"/>
    <mergeCell ref="U39:V39"/>
    <mergeCell ref="X39:Y39"/>
    <mergeCell ref="O40:P40"/>
    <mergeCell ref="R40:S40"/>
    <mergeCell ref="U40:V40"/>
    <mergeCell ref="X40:Y40"/>
    <mergeCell ref="O41:P41"/>
    <mergeCell ref="R41:S41"/>
    <mergeCell ref="U41:V41"/>
    <mergeCell ref="X41:Y41"/>
    <mergeCell ref="R42:S42"/>
    <mergeCell ref="U42:V42"/>
    <mergeCell ref="X42:Y42"/>
    <mergeCell ref="O43:P43"/>
    <mergeCell ref="R43:S43"/>
    <mergeCell ref="U43:V43"/>
    <mergeCell ref="X43:Y43"/>
    <mergeCell ref="O44:P44"/>
    <mergeCell ref="R44:S44"/>
    <mergeCell ref="U44:V44"/>
    <mergeCell ref="X44:Y44"/>
    <mergeCell ref="O45:P45"/>
    <mergeCell ref="R45:S45"/>
    <mergeCell ref="U45:V45"/>
    <mergeCell ref="X45:Y45"/>
    <mergeCell ref="O46:P46"/>
    <mergeCell ref="R46:S46"/>
    <mergeCell ref="U46:V46"/>
    <mergeCell ref="X46:Y46"/>
    <mergeCell ref="O47:P47"/>
    <mergeCell ref="R47:S47"/>
    <mergeCell ref="U47:V47"/>
    <mergeCell ref="X47:Y47"/>
    <mergeCell ref="A48:F48"/>
    <mergeCell ref="O48:P48"/>
    <mergeCell ref="R48:S48"/>
    <mergeCell ref="U48:V48"/>
    <mergeCell ref="X48:Y48"/>
    <mergeCell ref="A49:AB49"/>
    <mergeCell ref="A50:AB50"/>
    <mergeCell ref="A51:AB51"/>
    <mergeCell ref="O52:P52"/>
    <mergeCell ref="R52:S52"/>
    <mergeCell ref="U52:V52"/>
    <mergeCell ref="X52:Y52"/>
    <mergeCell ref="O53:P53"/>
    <mergeCell ref="R53:S53"/>
    <mergeCell ref="U53:V53"/>
    <mergeCell ref="X53:Y53"/>
    <mergeCell ref="O54:P54"/>
    <mergeCell ref="R54:S54"/>
    <mergeCell ref="U54:V54"/>
    <mergeCell ref="X54:Y54"/>
    <mergeCell ref="O55:P55"/>
    <mergeCell ref="R55:S55"/>
    <mergeCell ref="U55:V55"/>
    <mergeCell ref="X55:Y55"/>
    <mergeCell ref="O56:P56"/>
    <mergeCell ref="R56:S56"/>
    <mergeCell ref="U56:V56"/>
    <mergeCell ref="X56:Y56"/>
    <mergeCell ref="O57:P57"/>
    <mergeCell ref="R57:S57"/>
    <mergeCell ref="U57:V57"/>
    <mergeCell ref="X57:Y57"/>
    <mergeCell ref="O58:P58"/>
    <mergeCell ref="R58:S58"/>
    <mergeCell ref="U58:V58"/>
    <mergeCell ref="X58:Y58"/>
    <mergeCell ref="O59:P59"/>
    <mergeCell ref="R59:S59"/>
    <mergeCell ref="U59:V59"/>
    <mergeCell ref="X59:Y59"/>
    <mergeCell ref="O60:P60"/>
    <mergeCell ref="R60:S60"/>
    <mergeCell ref="U60:V60"/>
    <mergeCell ref="X60:Y60"/>
    <mergeCell ref="O61:P61"/>
    <mergeCell ref="R61:S61"/>
    <mergeCell ref="U61:V61"/>
    <mergeCell ref="X61:Y61"/>
    <mergeCell ref="O62:P62"/>
    <mergeCell ref="R62:S62"/>
    <mergeCell ref="U62:V62"/>
    <mergeCell ref="X62:Y62"/>
    <mergeCell ref="O63:P63"/>
    <mergeCell ref="R63:S63"/>
    <mergeCell ref="U63:V63"/>
    <mergeCell ref="X63:Y63"/>
    <mergeCell ref="O64:P64"/>
    <mergeCell ref="R64:S64"/>
    <mergeCell ref="U64:V64"/>
    <mergeCell ref="X64:Y64"/>
    <mergeCell ref="O65:P65"/>
    <mergeCell ref="R65:S65"/>
    <mergeCell ref="U65:V65"/>
    <mergeCell ref="X65:Y65"/>
    <mergeCell ref="O66:P66"/>
    <mergeCell ref="R66:S66"/>
    <mergeCell ref="U66:V66"/>
    <mergeCell ref="X66:Y66"/>
    <mergeCell ref="O67:P67"/>
    <mergeCell ref="R67:S67"/>
    <mergeCell ref="U67:V67"/>
    <mergeCell ref="X67:Y67"/>
    <mergeCell ref="A70:AB70"/>
    <mergeCell ref="A71:AB71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75:P75"/>
    <mergeCell ref="R75:S75"/>
    <mergeCell ref="U75:V75"/>
    <mergeCell ref="X75:Y75"/>
    <mergeCell ref="O76:P76"/>
    <mergeCell ref="R76:S76"/>
    <mergeCell ref="U76:V76"/>
    <mergeCell ref="X76:Y76"/>
    <mergeCell ref="O77:P77"/>
    <mergeCell ref="R77:S77"/>
    <mergeCell ref="U77:V77"/>
    <mergeCell ref="X77:Y77"/>
    <mergeCell ref="O78:P78"/>
    <mergeCell ref="R78:S78"/>
    <mergeCell ref="U78:V78"/>
    <mergeCell ref="X78:Y78"/>
    <mergeCell ref="O79:P79"/>
    <mergeCell ref="R79:S79"/>
    <mergeCell ref="U79:V79"/>
    <mergeCell ref="X79:Y79"/>
    <mergeCell ref="O80:P80"/>
    <mergeCell ref="R80:S80"/>
    <mergeCell ref="U80:V80"/>
    <mergeCell ref="X80:Y80"/>
    <mergeCell ref="O81:P81"/>
    <mergeCell ref="R81:S81"/>
    <mergeCell ref="U81:V81"/>
    <mergeCell ref="X81:Y81"/>
    <mergeCell ref="O82:P82"/>
    <mergeCell ref="R82:S82"/>
    <mergeCell ref="U82:V82"/>
    <mergeCell ref="X82:Y82"/>
    <mergeCell ref="O83:P83"/>
    <mergeCell ref="R83:S83"/>
    <mergeCell ref="U83:V83"/>
    <mergeCell ref="X83:Y83"/>
    <mergeCell ref="O84:P84"/>
    <mergeCell ref="R84:S84"/>
    <mergeCell ref="U84:V84"/>
    <mergeCell ref="X84:Y84"/>
    <mergeCell ref="O85:P85"/>
    <mergeCell ref="R85:S85"/>
    <mergeCell ref="U85:V85"/>
    <mergeCell ref="X85:Y85"/>
    <mergeCell ref="O86:P86"/>
    <mergeCell ref="R86:S86"/>
    <mergeCell ref="U86:V86"/>
    <mergeCell ref="X86:Y86"/>
    <mergeCell ref="A87:AB87"/>
    <mergeCell ref="O88:P88"/>
    <mergeCell ref="R88:S88"/>
    <mergeCell ref="U88:V88"/>
    <mergeCell ref="X88:Y88"/>
    <mergeCell ref="O89:P89"/>
    <mergeCell ref="R89:S89"/>
    <mergeCell ref="U89:V89"/>
    <mergeCell ref="X89:Y89"/>
    <mergeCell ref="O90:P90"/>
    <mergeCell ref="R90:S90"/>
    <mergeCell ref="U90:V90"/>
    <mergeCell ref="X90:Y90"/>
    <mergeCell ref="O91:P91"/>
    <mergeCell ref="R91:S91"/>
    <mergeCell ref="U91:V91"/>
    <mergeCell ref="X91:Y91"/>
    <mergeCell ref="O92:P92"/>
    <mergeCell ref="R92:S92"/>
    <mergeCell ref="U92:V92"/>
    <mergeCell ref="X92:Y92"/>
    <mergeCell ref="A93:AB93"/>
    <mergeCell ref="O94:P94"/>
    <mergeCell ref="R94:S94"/>
    <mergeCell ref="U94:V94"/>
    <mergeCell ref="X94:Y94"/>
    <mergeCell ref="O95:P95"/>
    <mergeCell ref="R95:S95"/>
    <mergeCell ref="U95:V95"/>
    <mergeCell ref="X95:Y95"/>
    <mergeCell ref="A96:B96"/>
    <mergeCell ref="O96:P96"/>
    <mergeCell ref="R96:S96"/>
    <mergeCell ref="U96:V96"/>
    <mergeCell ref="X96:Y96"/>
    <mergeCell ref="A103:AB103"/>
    <mergeCell ref="A98:F98"/>
    <mergeCell ref="O98:P98"/>
    <mergeCell ref="R98:S98"/>
    <mergeCell ref="U98:V98"/>
    <mergeCell ref="X98:Y98"/>
    <mergeCell ref="U101:V101"/>
    <mergeCell ref="X101:Y101"/>
    <mergeCell ref="A105:F105"/>
    <mergeCell ref="O105:P105"/>
    <mergeCell ref="R105:S105"/>
    <mergeCell ref="U105:V105"/>
    <mergeCell ref="X105:Y105"/>
    <mergeCell ref="A102:F102"/>
    <mergeCell ref="O102:P102"/>
    <mergeCell ref="R102:S102"/>
    <mergeCell ref="U102:V102"/>
    <mergeCell ref="X102:Y102"/>
    <mergeCell ref="U109:V109"/>
    <mergeCell ref="X109:Y109"/>
    <mergeCell ref="O104:P104"/>
    <mergeCell ref="R104:S104"/>
    <mergeCell ref="U104:V104"/>
    <mergeCell ref="X104:Y104"/>
    <mergeCell ref="U111:V111"/>
    <mergeCell ref="X111:Y111"/>
    <mergeCell ref="A108:F108"/>
    <mergeCell ref="O108:P108"/>
    <mergeCell ref="R108:S108"/>
    <mergeCell ref="U108:V108"/>
    <mergeCell ref="X108:Y108"/>
    <mergeCell ref="A109:M109"/>
    <mergeCell ref="O109:P109"/>
    <mergeCell ref="R109:S109"/>
    <mergeCell ref="U113:V113"/>
    <mergeCell ref="X113:Y113"/>
    <mergeCell ref="A110:M110"/>
    <mergeCell ref="O110:P110"/>
    <mergeCell ref="R110:S110"/>
    <mergeCell ref="U110:V110"/>
    <mergeCell ref="X110:Y110"/>
    <mergeCell ref="A111:M111"/>
    <mergeCell ref="O111:P111"/>
    <mergeCell ref="R111:S111"/>
    <mergeCell ref="W114:Y114"/>
    <mergeCell ref="Z114:AB114"/>
    <mergeCell ref="A112:M112"/>
    <mergeCell ref="O112:P112"/>
    <mergeCell ref="R112:S112"/>
    <mergeCell ref="U112:V112"/>
    <mergeCell ref="X112:Y112"/>
    <mergeCell ref="A113:M113"/>
    <mergeCell ref="O113:P113"/>
    <mergeCell ref="R113:S113"/>
    <mergeCell ref="B115:T115"/>
    <mergeCell ref="J118:N118"/>
    <mergeCell ref="J119:N119"/>
    <mergeCell ref="J120:N120"/>
    <mergeCell ref="A114:M114"/>
    <mergeCell ref="N114:P114"/>
    <mergeCell ref="Q114:S114"/>
    <mergeCell ref="T114:V114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7" r:id="rId1"/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1">
      <pane ySplit="8" topLeftCell="A81" activePane="bottomLeft" state="frozen"/>
      <selection pane="topLeft" activeCell="A1" sqref="A1"/>
      <selection pane="bottomLeft" activeCell="AU74" sqref="AU74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2" width="9.125" style="13" customWidth="1"/>
    <col min="33" max="34" width="0" style="13" hidden="1" customWidth="1"/>
    <col min="35" max="16384" width="9.125" style="13" customWidth="1"/>
  </cols>
  <sheetData>
    <row r="1" spans="1:28" s="38" customFormat="1" ht="15.75">
      <c r="A1" s="772" t="s">
        <v>247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608"/>
      <c r="Z1" s="608"/>
      <c r="AA1" s="608"/>
      <c r="AB1" s="608"/>
    </row>
    <row r="2" spans="1:31" s="38" customFormat="1" ht="18.75" customHeight="1">
      <c r="A2" s="761" t="s">
        <v>24</v>
      </c>
      <c r="B2" s="782" t="s">
        <v>126</v>
      </c>
      <c r="C2" s="783" t="s">
        <v>263</v>
      </c>
      <c r="D2" s="784"/>
      <c r="E2" s="634"/>
      <c r="F2" s="635"/>
      <c r="G2" s="778" t="s">
        <v>125</v>
      </c>
      <c r="H2" s="782" t="s">
        <v>113</v>
      </c>
      <c r="I2" s="782"/>
      <c r="J2" s="782"/>
      <c r="K2" s="782"/>
      <c r="L2" s="782"/>
      <c r="M2" s="782"/>
      <c r="N2" s="754" t="s">
        <v>262</v>
      </c>
      <c r="O2" s="754"/>
      <c r="P2" s="754"/>
      <c r="Q2" s="754"/>
      <c r="R2" s="754"/>
      <c r="S2" s="754"/>
      <c r="T2" s="754"/>
      <c r="U2" s="754"/>
      <c r="V2" s="754"/>
      <c r="W2" s="754"/>
      <c r="X2" s="754"/>
      <c r="Y2" s="754"/>
      <c r="Z2" s="754"/>
      <c r="AA2" s="754"/>
      <c r="AB2" s="754"/>
      <c r="AC2" s="754"/>
      <c r="AD2" s="754"/>
      <c r="AE2" s="755"/>
    </row>
    <row r="3" spans="1:32" s="38" customFormat="1" ht="24.75" customHeight="1">
      <c r="A3" s="761"/>
      <c r="B3" s="782"/>
      <c r="C3" s="787"/>
      <c r="D3" s="788"/>
      <c r="E3" s="665"/>
      <c r="F3" s="1018"/>
      <c r="G3" s="774"/>
      <c r="H3" s="777" t="s">
        <v>117</v>
      </c>
      <c r="I3" s="747" t="s">
        <v>118</v>
      </c>
      <c r="J3" s="747"/>
      <c r="K3" s="747"/>
      <c r="L3" s="747"/>
      <c r="M3" s="777" t="s">
        <v>114</v>
      </c>
      <c r="N3" s="754"/>
      <c r="O3" s="754"/>
      <c r="P3" s="754"/>
      <c r="Q3" s="754"/>
      <c r="R3" s="754"/>
      <c r="S3" s="754"/>
      <c r="T3" s="754"/>
      <c r="U3" s="754"/>
      <c r="V3" s="754"/>
      <c r="W3" s="754"/>
      <c r="X3" s="754"/>
      <c r="Y3" s="754"/>
      <c r="Z3" s="754"/>
      <c r="AA3" s="754"/>
      <c r="AB3" s="754"/>
      <c r="AC3" s="754"/>
      <c r="AD3" s="754"/>
      <c r="AE3" s="755"/>
      <c r="AF3" s="38">
        <v>1</v>
      </c>
    </row>
    <row r="4" spans="1:32" s="38" customFormat="1" ht="18" customHeight="1">
      <c r="A4" s="761"/>
      <c r="B4" s="782"/>
      <c r="C4" s="777" t="s">
        <v>25</v>
      </c>
      <c r="D4" s="777" t="s">
        <v>26</v>
      </c>
      <c r="E4" s="1014" t="s">
        <v>119</v>
      </c>
      <c r="F4" s="1015"/>
      <c r="G4" s="774"/>
      <c r="H4" s="777"/>
      <c r="I4" s="777" t="s">
        <v>115</v>
      </c>
      <c r="J4" s="779" t="s">
        <v>116</v>
      </c>
      <c r="K4" s="1016"/>
      <c r="L4" s="1017"/>
      <c r="M4" s="777"/>
      <c r="N4" s="747" t="s">
        <v>27</v>
      </c>
      <c r="O4" s="747"/>
      <c r="P4" s="747"/>
      <c r="Q4" s="747" t="s">
        <v>28</v>
      </c>
      <c r="R4" s="747"/>
      <c r="S4" s="747"/>
      <c r="T4" s="747" t="s">
        <v>29</v>
      </c>
      <c r="U4" s="747"/>
      <c r="V4" s="747"/>
      <c r="W4" s="747" t="s">
        <v>30</v>
      </c>
      <c r="X4" s="747"/>
      <c r="Y4" s="747"/>
      <c r="Z4" s="747" t="s">
        <v>31</v>
      </c>
      <c r="AA4" s="747"/>
      <c r="AB4" s="747"/>
      <c r="AC4" s="39"/>
      <c r="AD4" s="39"/>
      <c r="AE4" s="255"/>
      <c r="AF4" s="38">
        <v>2</v>
      </c>
    </row>
    <row r="5" spans="1:32" s="38" customFormat="1" ht="18.75">
      <c r="A5" s="761"/>
      <c r="B5" s="782"/>
      <c r="C5" s="777"/>
      <c r="D5" s="777"/>
      <c r="E5" s="1009" t="s">
        <v>120</v>
      </c>
      <c r="F5" s="1009" t="s">
        <v>121</v>
      </c>
      <c r="G5" s="774"/>
      <c r="H5" s="777"/>
      <c r="I5" s="777"/>
      <c r="J5" s="774" t="s">
        <v>65</v>
      </c>
      <c r="K5" s="855" t="s">
        <v>66</v>
      </c>
      <c r="L5" s="763" t="s">
        <v>67</v>
      </c>
      <c r="M5" s="777"/>
      <c r="N5" s="807" t="s">
        <v>265</v>
      </c>
      <c r="O5" s="808"/>
      <c r="P5" s="809"/>
      <c r="Q5" s="809"/>
      <c r="R5" s="809"/>
      <c r="S5" s="809"/>
      <c r="T5" s="809"/>
      <c r="U5" s="809"/>
      <c r="V5" s="809"/>
      <c r="W5" s="809"/>
      <c r="X5" s="809"/>
      <c r="Y5" s="809"/>
      <c r="Z5" s="809"/>
      <c r="AA5" s="809"/>
      <c r="AB5" s="810"/>
      <c r="AE5" s="256"/>
      <c r="AF5" s="38">
        <v>3</v>
      </c>
    </row>
    <row r="6" spans="1:32" s="38" customFormat="1" ht="15.75">
      <c r="A6" s="761"/>
      <c r="B6" s="782"/>
      <c r="C6" s="777"/>
      <c r="D6" s="777"/>
      <c r="E6" s="1010"/>
      <c r="F6" s="1010"/>
      <c r="G6" s="774"/>
      <c r="H6" s="777"/>
      <c r="I6" s="777"/>
      <c r="J6" s="1012"/>
      <c r="K6" s="1012"/>
      <c r="L6" s="1012"/>
      <c r="M6" s="777"/>
      <c r="N6" s="172">
        <v>1</v>
      </c>
      <c r="O6" s="768">
        <v>2</v>
      </c>
      <c r="P6" s="769"/>
      <c r="Q6" s="172">
        <v>3</v>
      </c>
      <c r="R6" s="768">
        <v>4</v>
      </c>
      <c r="S6" s="769"/>
      <c r="T6" s="172">
        <v>5</v>
      </c>
      <c r="U6" s="768">
        <v>6</v>
      </c>
      <c r="V6" s="769"/>
      <c r="W6" s="172">
        <v>7</v>
      </c>
      <c r="X6" s="768">
        <v>8</v>
      </c>
      <c r="Y6" s="769"/>
      <c r="Z6" s="172">
        <v>9</v>
      </c>
      <c r="AA6" s="172" t="s">
        <v>252</v>
      </c>
      <c r="AB6" s="172" t="s">
        <v>253</v>
      </c>
      <c r="AE6" s="256"/>
      <c r="AF6" s="38">
        <v>4</v>
      </c>
    </row>
    <row r="7" spans="1:32" s="38" customFormat="1" ht="42" customHeight="1" thickBot="1">
      <c r="A7" s="762"/>
      <c r="B7" s="806"/>
      <c r="C7" s="778"/>
      <c r="D7" s="778"/>
      <c r="E7" s="1011"/>
      <c r="F7" s="1011"/>
      <c r="G7" s="774"/>
      <c r="H7" s="778"/>
      <c r="I7" s="778"/>
      <c r="J7" s="1013"/>
      <c r="K7" s="1013"/>
      <c r="L7" s="1013"/>
      <c r="M7" s="778"/>
      <c r="N7" s="34"/>
      <c r="O7" s="802"/>
      <c r="P7" s="803"/>
      <c r="Q7" s="34"/>
      <c r="R7" s="802"/>
      <c r="S7" s="803"/>
      <c r="T7" s="34"/>
      <c r="U7" s="802"/>
      <c r="V7" s="803"/>
      <c r="W7" s="34"/>
      <c r="X7" s="802"/>
      <c r="Y7" s="803"/>
      <c r="Z7" s="34"/>
      <c r="AA7" s="34"/>
      <c r="AB7" s="34"/>
      <c r="AE7" s="256"/>
      <c r="AF7" s="38">
        <v>5</v>
      </c>
    </row>
    <row r="8" spans="1:31" s="38" customFormat="1" ht="16.5" thickBot="1">
      <c r="A8" s="35">
        <v>1</v>
      </c>
      <c r="B8" s="36" t="s">
        <v>142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766"/>
      <c r="P8" s="767"/>
      <c r="Q8" s="37"/>
      <c r="R8" s="766"/>
      <c r="S8" s="767"/>
      <c r="T8" s="37"/>
      <c r="U8" s="766"/>
      <c r="V8" s="767"/>
      <c r="W8" s="37"/>
      <c r="X8" s="766"/>
      <c r="Y8" s="767"/>
      <c r="Z8" s="37"/>
      <c r="AA8" s="37"/>
      <c r="AB8" s="37"/>
      <c r="AE8" s="256"/>
    </row>
    <row r="9" spans="1:31" s="38" customFormat="1" ht="19.5" thickBot="1">
      <c r="A9" s="848" t="s">
        <v>170</v>
      </c>
      <c r="B9" s="912"/>
      <c r="C9" s="912"/>
      <c r="D9" s="912"/>
      <c r="E9" s="912"/>
      <c r="F9" s="912"/>
      <c r="G9" s="912"/>
      <c r="H9" s="912"/>
      <c r="I9" s="912"/>
      <c r="J9" s="912"/>
      <c r="K9" s="912"/>
      <c r="L9" s="912"/>
      <c r="M9" s="912"/>
      <c r="N9" s="912"/>
      <c r="O9" s="912"/>
      <c r="P9" s="912"/>
      <c r="Q9" s="912"/>
      <c r="R9" s="912"/>
      <c r="S9" s="912"/>
      <c r="T9" s="912"/>
      <c r="U9" s="912"/>
      <c r="V9" s="912"/>
      <c r="W9" s="912"/>
      <c r="X9" s="912"/>
      <c r="Y9" s="912"/>
      <c r="Z9" s="912"/>
      <c r="AA9" s="912"/>
      <c r="AB9" s="913"/>
      <c r="AE9" s="256"/>
    </row>
    <row r="10" spans="1:31" s="38" customFormat="1" ht="16.5" thickBot="1">
      <c r="A10" s="826" t="s">
        <v>84</v>
      </c>
      <c r="B10" s="827"/>
      <c r="C10" s="827"/>
      <c r="D10" s="827"/>
      <c r="E10" s="827"/>
      <c r="F10" s="827"/>
      <c r="G10" s="827"/>
      <c r="H10" s="827"/>
      <c r="I10" s="827"/>
      <c r="J10" s="827"/>
      <c r="K10" s="827"/>
      <c r="L10" s="827"/>
      <c r="M10" s="827"/>
      <c r="N10" s="827"/>
      <c r="O10" s="827"/>
      <c r="P10" s="827"/>
      <c r="Q10" s="827"/>
      <c r="R10" s="827"/>
      <c r="S10" s="827"/>
      <c r="T10" s="827"/>
      <c r="U10" s="827"/>
      <c r="V10" s="827"/>
      <c r="W10" s="827"/>
      <c r="X10" s="827"/>
      <c r="Y10" s="1007"/>
      <c r="Z10" s="1007"/>
      <c r="AA10" s="1007"/>
      <c r="AB10" s="1008"/>
      <c r="AE10" s="256"/>
    </row>
    <row r="11" spans="1:47" s="38" customFormat="1" ht="47.25">
      <c r="A11" s="176" t="s">
        <v>143</v>
      </c>
      <c r="B11" s="91" t="s">
        <v>266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1001"/>
      <c r="P11" s="1002"/>
      <c r="Q11" s="92"/>
      <c r="R11" s="1001"/>
      <c r="S11" s="1002"/>
      <c r="T11" s="92"/>
      <c r="U11" s="1001"/>
      <c r="V11" s="1002"/>
      <c r="W11" s="95"/>
      <c r="X11" s="1003"/>
      <c r="Y11" s="1004"/>
      <c r="Z11" s="96"/>
      <c r="AA11" s="96"/>
      <c r="AB11" s="96"/>
      <c r="AE11" s="256"/>
      <c r="AK11" s="39"/>
      <c r="AL11" s="39">
        <v>1</v>
      </c>
      <c r="AM11" s="39">
        <v>2</v>
      </c>
      <c r="AN11" s="39">
        <v>3</v>
      </c>
      <c r="AO11" s="39">
        <v>4</v>
      </c>
      <c r="AP11" s="39">
        <v>5</v>
      </c>
      <c r="AQ11" s="39">
        <v>6</v>
      </c>
      <c r="AR11" s="39">
        <v>7</v>
      </c>
      <c r="AS11" s="39">
        <v>8</v>
      </c>
      <c r="AT11" s="39">
        <v>9</v>
      </c>
      <c r="AU11" s="39">
        <v>10</v>
      </c>
    </row>
    <row r="12" spans="1:47" s="38" customFormat="1" ht="31.5">
      <c r="A12" s="177" t="s">
        <v>145</v>
      </c>
      <c r="B12" s="98" t="s">
        <v>37</v>
      </c>
      <c r="C12" s="97"/>
      <c r="D12" s="381">
        <v>3</v>
      </c>
      <c r="E12" s="88"/>
      <c r="F12" s="99"/>
      <c r="G12" s="153">
        <v>3</v>
      </c>
      <c r="H12" s="97">
        <f aca="true" t="shared" si="0" ref="H12:H18">G12*30</f>
        <v>90</v>
      </c>
      <c r="I12" s="97">
        <v>4</v>
      </c>
      <c r="J12" s="97"/>
      <c r="K12" s="97"/>
      <c r="L12" s="88" t="s">
        <v>133</v>
      </c>
      <c r="M12" s="54">
        <f aca="true" t="shared" si="1" ref="M12:M23">H12-I12</f>
        <v>86</v>
      </c>
      <c r="N12" s="39"/>
      <c r="O12" s="747"/>
      <c r="P12" s="747"/>
      <c r="Q12" s="379" t="s">
        <v>133</v>
      </c>
      <c r="R12" s="1005"/>
      <c r="S12" s="1006"/>
      <c r="T12" s="88"/>
      <c r="U12" s="935"/>
      <c r="V12" s="936"/>
      <c r="W12" s="100"/>
      <c r="X12" s="987"/>
      <c r="Y12" s="988"/>
      <c r="Z12" s="101"/>
      <c r="AA12" s="101"/>
      <c r="AB12" s="101"/>
      <c r="AE12" s="256"/>
      <c r="AF12" s="38">
        <v>2</v>
      </c>
      <c r="AI12" s="38" t="s">
        <v>302</v>
      </c>
      <c r="AJ12" s="484">
        <f>SUMIF(AF$11:AF$24,AF$3,G$11:G$24)</f>
        <v>0</v>
      </c>
      <c r="AK12" s="39" t="s">
        <v>308</v>
      </c>
      <c r="AL12" s="39">
        <f>COUNTIF($C$11:$C$24,AL$11)</f>
        <v>0</v>
      </c>
      <c r="AM12" s="39">
        <f aca="true" t="shared" si="2" ref="AM12:AU12">COUNTIF($C$11:$C$24,AM$11)</f>
        <v>0</v>
      </c>
      <c r="AN12" s="39">
        <f t="shared" si="2"/>
        <v>1</v>
      </c>
      <c r="AO12" s="39">
        <f t="shared" si="2"/>
        <v>2</v>
      </c>
      <c r="AP12" s="39">
        <f t="shared" si="2"/>
        <v>1</v>
      </c>
      <c r="AQ12" s="39">
        <f t="shared" si="2"/>
        <v>0</v>
      </c>
      <c r="AR12" s="39">
        <f t="shared" si="2"/>
        <v>0</v>
      </c>
      <c r="AS12" s="39">
        <f t="shared" si="2"/>
        <v>0</v>
      </c>
      <c r="AT12" s="39">
        <f t="shared" si="2"/>
        <v>0</v>
      </c>
      <c r="AU12" s="39">
        <f t="shared" si="2"/>
        <v>0</v>
      </c>
    </row>
    <row r="13" spans="1:47" s="38" customFormat="1" ht="31.5">
      <c r="A13" s="177" t="s">
        <v>146</v>
      </c>
      <c r="B13" s="98" t="s">
        <v>37</v>
      </c>
      <c r="C13" s="489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133</v>
      </c>
      <c r="M13" s="165">
        <f t="shared" si="1"/>
        <v>101</v>
      </c>
      <c r="N13" s="39"/>
      <c r="O13" s="747"/>
      <c r="P13" s="747"/>
      <c r="Q13" s="380"/>
      <c r="R13" s="999" t="s">
        <v>133</v>
      </c>
      <c r="S13" s="1000"/>
      <c r="T13" s="88"/>
      <c r="U13" s="935"/>
      <c r="V13" s="936"/>
      <c r="W13" s="100"/>
      <c r="X13" s="987"/>
      <c r="Y13" s="988"/>
      <c r="Z13" s="101"/>
      <c r="AA13" s="101"/>
      <c r="AB13" s="101"/>
      <c r="AE13" s="256"/>
      <c r="AF13" s="38">
        <v>2</v>
      </c>
      <c r="AI13" s="38" t="s">
        <v>303</v>
      </c>
      <c r="AJ13" s="484">
        <f>SUMIF(AF$11:AF$24,AF$4,G$11:G$24)</f>
        <v>13.5</v>
      </c>
      <c r="AK13" s="39" t="s">
        <v>309</v>
      </c>
      <c r="AL13" s="39">
        <f>COUNTIF($D$11:$D$24,AL$11)</f>
        <v>0</v>
      </c>
      <c r="AM13" s="39">
        <f aca="true" t="shared" si="3" ref="AM13:AU13">COUNTIF($D$11:$D$24,AM$11)</f>
        <v>0</v>
      </c>
      <c r="AN13" s="39">
        <f t="shared" si="3"/>
        <v>1</v>
      </c>
      <c r="AO13" s="39">
        <f t="shared" si="3"/>
        <v>0</v>
      </c>
      <c r="AP13" s="39">
        <f t="shared" si="3"/>
        <v>4</v>
      </c>
      <c r="AQ13" s="39">
        <f t="shared" si="3"/>
        <v>0</v>
      </c>
      <c r="AR13" s="39">
        <f t="shared" si="3"/>
        <v>2</v>
      </c>
      <c r="AS13" s="39">
        <f t="shared" si="3"/>
        <v>1</v>
      </c>
      <c r="AT13" s="39">
        <f t="shared" si="3"/>
        <v>0</v>
      </c>
      <c r="AU13" s="39">
        <f t="shared" si="3"/>
        <v>0</v>
      </c>
    </row>
    <row r="14" spans="1:36" s="38" customFormat="1" ht="15.75">
      <c r="A14" s="177" t="s">
        <v>144</v>
      </c>
      <c r="B14" s="246" t="s">
        <v>36</v>
      </c>
      <c r="C14" s="383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133</v>
      </c>
      <c r="K14" s="153"/>
      <c r="L14" s="247"/>
      <c r="M14" s="247">
        <f t="shared" si="1"/>
        <v>116</v>
      </c>
      <c r="O14" s="949"/>
      <c r="P14" s="950"/>
      <c r="Q14" s="384" t="s">
        <v>133</v>
      </c>
      <c r="R14" s="935"/>
      <c r="S14" s="936"/>
      <c r="T14" s="177"/>
      <c r="U14" s="949"/>
      <c r="V14" s="950"/>
      <c r="W14" s="100"/>
      <c r="X14" s="987"/>
      <c r="Y14" s="988"/>
      <c r="Z14" s="101"/>
      <c r="AA14" s="101"/>
      <c r="AB14" s="101"/>
      <c r="AE14" s="256"/>
      <c r="AF14" s="38">
        <v>2</v>
      </c>
      <c r="AI14" s="38" t="s">
        <v>304</v>
      </c>
      <c r="AJ14" s="484">
        <f>SUMIF(AF$11:AF$24,AF$5,G$11:G$24)</f>
        <v>15.5</v>
      </c>
    </row>
    <row r="15" spans="1:36" s="38" customFormat="1" ht="15.75">
      <c r="A15" s="177" t="s">
        <v>147</v>
      </c>
      <c r="B15" s="246" t="s">
        <v>71</v>
      </c>
      <c r="C15" s="153"/>
      <c r="D15" s="383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133</v>
      </c>
      <c r="K15" s="153"/>
      <c r="L15" s="177"/>
      <c r="M15" s="247">
        <f t="shared" si="1"/>
        <v>56</v>
      </c>
      <c r="N15" s="177"/>
      <c r="O15" s="949"/>
      <c r="P15" s="950"/>
      <c r="R15" s="935"/>
      <c r="S15" s="936"/>
      <c r="T15" s="385" t="s">
        <v>133</v>
      </c>
      <c r="U15" s="949"/>
      <c r="V15" s="950"/>
      <c r="W15" s="100"/>
      <c r="X15" s="987"/>
      <c r="Y15" s="988"/>
      <c r="Z15" s="101"/>
      <c r="AA15" s="101"/>
      <c r="AB15" s="101"/>
      <c r="AE15" s="256"/>
      <c r="AF15" s="38">
        <v>3</v>
      </c>
      <c r="AI15" s="38" t="s">
        <v>305</v>
      </c>
      <c r="AJ15" s="484">
        <f>SUMIF(AF$11:AF$24,AF$6,G$11:G$24)</f>
        <v>9</v>
      </c>
    </row>
    <row r="16" spans="1:36" s="38" customFormat="1" ht="36.75" customHeight="1">
      <c r="A16" s="177" t="s">
        <v>148</v>
      </c>
      <c r="B16" s="246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133</v>
      </c>
      <c r="K16" s="153"/>
      <c r="L16" s="177"/>
      <c r="M16" s="247">
        <f t="shared" si="1"/>
        <v>86</v>
      </c>
      <c r="N16" s="177"/>
      <c r="O16" s="949"/>
      <c r="P16" s="950"/>
      <c r="Q16" s="177"/>
      <c r="R16" s="949" t="s">
        <v>133</v>
      </c>
      <c r="S16" s="950"/>
      <c r="T16" s="177"/>
      <c r="U16" s="949"/>
      <c r="V16" s="950"/>
      <c r="W16" s="100"/>
      <c r="X16" s="987"/>
      <c r="Y16" s="988"/>
      <c r="Z16" s="101"/>
      <c r="AA16" s="101"/>
      <c r="AB16" s="101"/>
      <c r="AE16" s="256"/>
      <c r="AF16" s="38">
        <v>2</v>
      </c>
      <c r="AI16" s="38" t="s">
        <v>306</v>
      </c>
      <c r="AJ16" s="484">
        <f>SUMIF(AF$11:AF$24,AF$7,G$11:G$24)</f>
        <v>0</v>
      </c>
    </row>
    <row r="17" spans="1:36" s="38" customFormat="1" ht="15.75">
      <c r="A17" s="178" t="s">
        <v>149</v>
      </c>
      <c r="B17" s="248" t="s">
        <v>95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86" t="s">
        <v>133</v>
      </c>
      <c r="K17" s="249"/>
      <c r="L17" s="251"/>
      <c r="M17" s="251">
        <f t="shared" si="1"/>
        <v>131</v>
      </c>
      <c r="N17" s="178"/>
      <c r="O17" s="993"/>
      <c r="P17" s="994"/>
      <c r="Q17" s="178"/>
      <c r="R17" s="993"/>
      <c r="S17" s="994"/>
      <c r="T17" s="386" t="s">
        <v>133</v>
      </c>
      <c r="U17" s="985"/>
      <c r="V17" s="986"/>
      <c r="W17" s="104"/>
      <c r="X17" s="989"/>
      <c r="Y17" s="990"/>
      <c r="Z17" s="105"/>
      <c r="AA17" s="105"/>
      <c r="AB17" s="105"/>
      <c r="AE17" s="256"/>
      <c r="AF17" s="38">
        <v>3</v>
      </c>
      <c r="AJ17" s="485">
        <f>SUM(AJ12:AJ16)</f>
        <v>38</v>
      </c>
    </row>
    <row r="18" spans="1:32" s="397" customFormat="1" ht="15.75">
      <c r="A18" s="384" t="s">
        <v>267</v>
      </c>
      <c r="B18" s="390" t="s">
        <v>268</v>
      </c>
      <c r="C18" s="383"/>
      <c r="D18" s="383">
        <v>5</v>
      </c>
      <c r="E18" s="383"/>
      <c r="F18" s="391"/>
      <c r="G18" s="392">
        <v>3</v>
      </c>
      <c r="H18" s="383">
        <f t="shared" si="0"/>
        <v>90</v>
      </c>
      <c r="I18" s="383">
        <v>4</v>
      </c>
      <c r="J18" s="393" t="s">
        <v>133</v>
      </c>
      <c r="K18" s="383"/>
      <c r="L18" s="394"/>
      <c r="M18" s="394">
        <f t="shared" si="1"/>
        <v>86</v>
      </c>
      <c r="N18" s="384"/>
      <c r="O18" s="981"/>
      <c r="P18" s="982"/>
      <c r="Q18" s="384"/>
      <c r="R18" s="981"/>
      <c r="S18" s="982"/>
      <c r="T18" s="393" t="s">
        <v>133</v>
      </c>
      <c r="U18" s="995"/>
      <c r="V18" s="996"/>
      <c r="W18" s="395"/>
      <c r="X18" s="997"/>
      <c r="Y18" s="998"/>
      <c r="Z18" s="396"/>
      <c r="AA18" s="396"/>
      <c r="AB18" s="396"/>
      <c r="AE18" s="398"/>
      <c r="AF18" s="397">
        <v>3</v>
      </c>
    </row>
    <row r="19" spans="1:32" s="38" customFormat="1" ht="15.75">
      <c r="A19" s="384" t="s">
        <v>269</v>
      </c>
      <c r="B19" s="390" t="s">
        <v>270</v>
      </c>
      <c r="C19" s="153"/>
      <c r="D19" s="153">
        <v>5</v>
      </c>
      <c r="E19" s="153"/>
      <c r="F19" s="102"/>
      <c r="G19" s="392">
        <v>3</v>
      </c>
      <c r="H19" s="383">
        <f>G19*30</f>
        <v>90</v>
      </c>
      <c r="I19" s="383">
        <v>4</v>
      </c>
      <c r="J19" s="393" t="s">
        <v>133</v>
      </c>
      <c r="K19" s="383"/>
      <c r="L19" s="394"/>
      <c r="M19" s="394">
        <f t="shared" si="1"/>
        <v>86</v>
      </c>
      <c r="N19" s="384"/>
      <c r="O19" s="981"/>
      <c r="P19" s="982"/>
      <c r="Q19" s="384"/>
      <c r="R19" s="981"/>
      <c r="S19" s="982"/>
      <c r="T19" s="393" t="s">
        <v>133</v>
      </c>
      <c r="U19" s="985"/>
      <c r="V19" s="986"/>
      <c r="W19" s="100"/>
      <c r="X19" s="989"/>
      <c r="Y19" s="990"/>
      <c r="Z19" s="101"/>
      <c r="AA19" s="101"/>
      <c r="AB19" s="101"/>
      <c r="AE19" s="256"/>
      <c r="AF19" s="38">
        <v>3</v>
      </c>
    </row>
    <row r="20" spans="1:32" s="38" customFormat="1" ht="15.75">
      <c r="A20" s="384" t="s">
        <v>271</v>
      </c>
      <c r="B20" s="390" t="s">
        <v>272</v>
      </c>
      <c r="C20" s="153"/>
      <c r="D20" s="153">
        <v>8</v>
      </c>
      <c r="E20" s="153"/>
      <c r="F20" s="102"/>
      <c r="G20" s="392">
        <v>3</v>
      </c>
      <c r="H20" s="383">
        <f>G20*30</f>
        <v>90</v>
      </c>
      <c r="I20" s="383">
        <v>4</v>
      </c>
      <c r="J20" s="393" t="s">
        <v>133</v>
      </c>
      <c r="K20" s="383"/>
      <c r="L20" s="394"/>
      <c r="M20" s="394">
        <f t="shared" si="1"/>
        <v>86</v>
      </c>
      <c r="N20" s="384"/>
      <c r="O20" s="981"/>
      <c r="P20" s="982"/>
      <c r="Q20" s="384"/>
      <c r="R20" s="981"/>
      <c r="S20" s="982"/>
      <c r="T20" s="393"/>
      <c r="U20" s="985"/>
      <c r="V20" s="986"/>
      <c r="W20" s="100"/>
      <c r="X20" s="991" t="s">
        <v>133</v>
      </c>
      <c r="Y20" s="992"/>
      <c r="Z20" s="101"/>
      <c r="AA20" s="101"/>
      <c r="AB20" s="101"/>
      <c r="AE20" s="256"/>
      <c r="AF20" s="38">
        <v>4</v>
      </c>
    </row>
    <row r="21" spans="1:32" s="38" customFormat="1" ht="15.75">
      <c r="A21" s="384" t="s">
        <v>273</v>
      </c>
      <c r="B21" s="246" t="s">
        <v>274</v>
      </c>
      <c r="C21" s="153"/>
      <c r="D21" s="153">
        <v>7</v>
      </c>
      <c r="E21" s="153"/>
      <c r="F21" s="102"/>
      <c r="G21" s="392">
        <v>3</v>
      </c>
      <c r="H21" s="383">
        <f>G21*30</f>
        <v>90</v>
      </c>
      <c r="I21" s="383">
        <v>4</v>
      </c>
      <c r="J21" s="393" t="s">
        <v>133</v>
      </c>
      <c r="K21" s="383"/>
      <c r="L21" s="394"/>
      <c r="M21" s="394">
        <f t="shared" si="1"/>
        <v>86</v>
      </c>
      <c r="N21" s="384"/>
      <c r="O21" s="981"/>
      <c r="P21" s="982"/>
      <c r="Q21" s="384"/>
      <c r="R21" s="981"/>
      <c r="S21" s="982"/>
      <c r="T21" s="393"/>
      <c r="U21" s="985"/>
      <c r="V21" s="986"/>
      <c r="W21" s="490" t="s">
        <v>133</v>
      </c>
      <c r="X21" s="987"/>
      <c r="Y21" s="988"/>
      <c r="Z21" s="101"/>
      <c r="AA21" s="101"/>
      <c r="AB21" s="101"/>
      <c r="AE21" s="256"/>
      <c r="AF21" s="38">
        <v>4</v>
      </c>
    </row>
    <row r="22" spans="1:32" s="38" customFormat="1" ht="15.75">
      <c r="A22" s="384" t="s">
        <v>275</v>
      </c>
      <c r="B22" s="246" t="s">
        <v>277</v>
      </c>
      <c r="C22" s="153"/>
      <c r="D22" s="153">
        <v>5</v>
      </c>
      <c r="E22" s="153"/>
      <c r="F22" s="102"/>
      <c r="G22" s="392">
        <v>3</v>
      </c>
      <c r="H22" s="383">
        <f>G22*30</f>
        <v>90</v>
      </c>
      <c r="I22" s="383">
        <v>4</v>
      </c>
      <c r="J22" s="393" t="s">
        <v>133</v>
      </c>
      <c r="K22" s="383"/>
      <c r="L22" s="394"/>
      <c r="M22" s="394">
        <f t="shared" si="1"/>
        <v>86</v>
      </c>
      <c r="N22" s="384"/>
      <c r="O22" s="981"/>
      <c r="P22" s="982"/>
      <c r="Q22" s="384"/>
      <c r="R22" s="981"/>
      <c r="S22" s="982"/>
      <c r="T22" s="393" t="s">
        <v>133</v>
      </c>
      <c r="U22" s="985"/>
      <c r="V22" s="986"/>
      <c r="W22" s="100"/>
      <c r="X22" s="987"/>
      <c r="Y22" s="988"/>
      <c r="Z22" s="101"/>
      <c r="AA22" s="101"/>
      <c r="AB22" s="101"/>
      <c r="AE22" s="256"/>
      <c r="AF22" s="38">
        <v>3</v>
      </c>
    </row>
    <row r="23" spans="1:32" s="38" customFormat="1" ht="15.75">
      <c r="A23" s="384" t="s">
        <v>276</v>
      </c>
      <c r="B23" s="246" t="s">
        <v>278</v>
      </c>
      <c r="C23" s="153"/>
      <c r="D23" s="153">
        <v>7</v>
      </c>
      <c r="E23" s="153"/>
      <c r="F23" s="102"/>
      <c r="G23" s="392">
        <v>3</v>
      </c>
      <c r="H23" s="383">
        <f>G23*30</f>
        <v>90</v>
      </c>
      <c r="I23" s="383">
        <v>4</v>
      </c>
      <c r="J23" s="393" t="s">
        <v>133</v>
      </c>
      <c r="K23" s="383"/>
      <c r="L23" s="394"/>
      <c r="M23" s="394">
        <f t="shared" si="1"/>
        <v>86</v>
      </c>
      <c r="N23" s="384"/>
      <c r="O23" s="981"/>
      <c r="P23" s="982"/>
      <c r="Q23" s="384"/>
      <c r="R23" s="981"/>
      <c r="S23" s="982"/>
      <c r="T23" s="393"/>
      <c r="U23" s="983"/>
      <c r="V23" s="983"/>
      <c r="W23" s="490" t="s">
        <v>133</v>
      </c>
      <c r="X23" s="984"/>
      <c r="Y23" s="984"/>
      <c r="Z23" s="101"/>
      <c r="AA23" s="101"/>
      <c r="AB23" s="101"/>
      <c r="AE23" s="256"/>
      <c r="AF23" s="38">
        <v>4</v>
      </c>
    </row>
    <row r="24" spans="1:31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949"/>
      <c r="P24" s="950"/>
      <c r="Q24" s="177"/>
      <c r="R24" s="949"/>
      <c r="S24" s="950"/>
      <c r="T24" s="112"/>
      <c r="U24" s="983"/>
      <c r="V24" s="983"/>
      <c r="W24" s="100"/>
      <c r="X24" s="984"/>
      <c r="Y24" s="984"/>
      <c r="Z24" s="101"/>
      <c r="AA24" s="101"/>
      <c r="AB24" s="101"/>
      <c r="AE24" s="256"/>
    </row>
    <row r="25" spans="1:31" s="38" customFormat="1" ht="17.25" customHeight="1" thickBot="1">
      <c r="A25" s="969" t="s">
        <v>88</v>
      </c>
      <c r="B25" s="970"/>
      <c r="C25" s="971"/>
      <c r="D25" s="971"/>
      <c r="E25" s="971"/>
      <c r="F25" s="972"/>
      <c r="G25" s="387">
        <f>G11+G14+G15+G16+G17+G18+G19+G20+G21+G22+G23</f>
        <v>38</v>
      </c>
      <c r="H25" s="387">
        <f>H11+H14+H15+H16+H17+H18+H19+H20+H21+H22+H23</f>
        <v>1140</v>
      </c>
      <c r="I25" s="387">
        <f>SUM(I12:I24)</f>
        <v>48</v>
      </c>
      <c r="J25" s="387">
        <v>40</v>
      </c>
      <c r="K25" s="387"/>
      <c r="L25" s="387">
        <v>8</v>
      </c>
      <c r="M25" s="387">
        <f>H25-I25</f>
        <v>1092</v>
      </c>
      <c r="N25" s="388"/>
      <c r="O25" s="973"/>
      <c r="P25" s="974"/>
      <c r="Q25" s="468" t="s">
        <v>134</v>
      </c>
      <c r="R25" s="975" t="s">
        <v>134</v>
      </c>
      <c r="S25" s="976"/>
      <c r="T25" s="469" t="s">
        <v>279</v>
      </c>
      <c r="U25" s="977"/>
      <c r="V25" s="977"/>
      <c r="W25" s="470" t="s">
        <v>134</v>
      </c>
      <c r="X25" s="978" t="s">
        <v>133</v>
      </c>
      <c r="Y25" s="978"/>
      <c r="Z25" s="389"/>
      <c r="AA25" s="389"/>
      <c r="AB25" s="389"/>
      <c r="AE25" s="256"/>
    </row>
    <row r="26" spans="1:31" s="38" customFormat="1" ht="18.75" customHeight="1" thickBot="1">
      <c r="A26" s="979" t="s">
        <v>85</v>
      </c>
      <c r="B26" s="979"/>
      <c r="C26" s="979"/>
      <c r="D26" s="979"/>
      <c r="E26" s="979"/>
      <c r="F26" s="979"/>
      <c r="G26" s="979"/>
      <c r="H26" s="979"/>
      <c r="I26" s="979"/>
      <c r="J26" s="979"/>
      <c r="K26" s="979"/>
      <c r="L26" s="979"/>
      <c r="M26" s="979"/>
      <c r="N26" s="979"/>
      <c r="O26" s="979"/>
      <c r="P26" s="979"/>
      <c r="Q26" s="979"/>
      <c r="R26" s="979"/>
      <c r="S26" s="979"/>
      <c r="T26" s="979"/>
      <c r="U26" s="980"/>
      <c r="V26" s="980"/>
      <c r="W26" s="979"/>
      <c r="X26" s="980"/>
      <c r="Y26" s="980"/>
      <c r="Z26" s="979"/>
      <c r="AA26" s="979"/>
      <c r="AB26" s="979"/>
      <c r="AE26" s="256"/>
    </row>
    <row r="27" spans="1:47" s="38" customFormat="1" ht="18.75" customHeight="1">
      <c r="A27" s="177" t="s">
        <v>150</v>
      </c>
      <c r="B27" s="252" t="s">
        <v>50</v>
      </c>
      <c r="C27" s="112"/>
      <c r="D27" s="89">
        <v>3</v>
      </c>
      <c r="E27" s="89"/>
      <c r="F27" s="53"/>
      <c r="G27" s="367">
        <v>3</v>
      </c>
      <c r="H27" s="242">
        <f>G27*30</f>
        <v>90</v>
      </c>
      <c r="I27" s="243">
        <v>4</v>
      </c>
      <c r="J27" s="89" t="s">
        <v>133</v>
      </c>
      <c r="K27" s="89"/>
      <c r="L27" s="89"/>
      <c r="M27" s="247">
        <f>H27-I27</f>
        <v>86</v>
      </c>
      <c r="N27" s="177"/>
      <c r="O27" s="965"/>
      <c r="P27" s="966"/>
      <c r="Q27" s="177" t="s">
        <v>133</v>
      </c>
      <c r="R27" s="965"/>
      <c r="S27" s="966"/>
      <c r="T27" s="177"/>
      <c r="U27" s="965"/>
      <c r="V27" s="966"/>
      <c r="W27" s="108"/>
      <c r="X27" s="967"/>
      <c r="Y27" s="968"/>
      <c r="Z27" s="109"/>
      <c r="AA27" s="109"/>
      <c r="AB27" s="109"/>
      <c r="AE27" s="256"/>
      <c r="AF27" s="38">
        <v>2</v>
      </c>
      <c r="AI27" s="38" t="s">
        <v>302</v>
      </c>
      <c r="AJ27" s="484">
        <f>SUMIF(AF$27:AF$47,AF3,G$27:G$47)</f>
        <v>40</v>
      </c>
      <c r="AK27" s="39"/>
      <c r="AL27" s="39">
        <v>1</v>
      </c>
      <c r="AM27" s="39">
        <v>2</v>
      </c>
      <c r="AN27" s="39">
        <v>3</v>
      </c>
      <c r="AO27" s="39">
        <v>4</v>
      </c>
      <c r="AP27" s="39">
        <v>5</v>
      </c>
      <c r="AQ27" s="39">
        <v>6</v>
      </c>
      <c r="AR27" s="39">
        <v>7</v>
      </c>
      <c r="AS27" s="39">
        <v>8</v>
      </c>
      <c r="AT27" s="39">
        <v>9</v>
      </c>
      <c r="AU27" s="39">
        <v>10</v>
      </c>
    </row>
    <row r="28" spans="1:47" s="42" customFormat="1" ht="15.75">
      <c r="A28" s="177" t="s">
        <v>151</v>
      </c>
      <c r="B28" s="252" t="s">
        <v>41</v>
      </c>
      <c r="C28" s="89"/>
      <c r="D28" s="112"/>
      <c r="E28" s="112"/>
      <c r="F28" s="53"/>
      <c r="G28" s="368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949"/>
      <c r="P28" s="950"/>
      <c r="Q28" s="177"/>
      <c r="R28" s="949"/>
      <c r="S28" s="950"/>
      <c r="T28" s="177"/>
      <c r="U28" s="949"/>
      <c r="V28" s="950"/>
      <c r="W28" s="111"/>
      <c r="X28" s="951"/>
      <c r="Y28" s="952"/>
      <c r="Z28" s="110"/>
      <c r="AA28" s="110"/>
      <c r="AB28" s="110"/>
      <c r="AE28" s="257"/>
      <c r="AI28" s="38" t="s">
        <v>303</v>
      </c>
      <c r="AJ28" s="484">
        <f>SUMIF(AF$27:AF$47,AF4,G$27:G$47)</f>
        <v>17</v>
      </c>
      <c r="AK28" s="39" t="s">
        <v>308</v>
      </c>
      <c r="AL28" s="39">
        <f>COUNTIF($C$27:$C$47,AL$11)</f>
        <v>1</v>
      </c>
      <c r="AM28" s="39">
        <f aca="true" t="shared" si="4" ref="AM28:AU28">COUNTIF($C$27:$C$47,AM$11)</f>
        <v>4</v>
      </c>
      <c r="AN28" s="39">
        <f t="shared" si="4"/>
        <v>1</v>
      </c>
      <c r="AO28" s="39">
        <f t="shared" si="4"/>
        <v>1</v>
      </c>
      <c r="AP28" s="39">
        <f t="shared" si="4"/>
        <v>1</v>
      </c>
      <c r="AQ28" s="39">
        <f t="shared" si="4"/>
        <v>0</v>
      </c>
      <c r="AR28" s="39">
        <f t="shared" si="4"/>
        <v>0</v>
      </c>
      <c r="AS28" s="39">
        <f t="shared" si="4"/>
        <v>0</v>
      </c>
      <c r="AT28" s="39">
        <f t="shared" si="4"/>
        <v>1</v>
      </c>
      <c r="AU28" s="39">
        <f t="shared" si="4"/>
        <v>0</v>
      </c>
    </row>
    <row r="29" spans="1:47" s="411" customFormat="1" ht="15.75">
      <c r="A29" s="400" t="s">
        <v>162</v>
      </c>
      <c r="B29" s="401" t="s">
        <v>41</v>
      </c>
      <c r="C29" s="402"/>
      <c r="D29" s="402">
        <v>1</v>
      </c>
      <c r="E29" s="403"/>
      <c r="F29" s="404"/>
      <c r="G29" s="405">
        <v>4</v>
      </c>
      <c r="H29" s="406">
        <f>G29*30</f>
        <v>120</v>
      </c>
      <c r="I29" s="406">
        <v>8</v>
      </c>
      <c r="J29" s="407" t="s">
        <v>133</v>
      </c>
      <c r="K29" s="407" t="s">
        <v>133</v>
      </c>
      <c r="L29" s="407"/>
      <c r="M29" s="408">
        <f>H29-I29</f>
        <v>112</v>
      </c>
      <c r="N29" s="400" t="s">
        <v>134</v>
      </c>
      <c r="O29" s="961"/>
      <c r="P29" s="962"/>
      <c r="Q29" s="400"/>
      <c r="R29" s="961"/>
      <c r="S29" s="962"/>
      <c r="T29" s="400"/>
      <c r="U29" s="961"/>
      <c r="V29" s="962"/>
      <c r="W29" s="409"/>
      <c r="X29" s="963"/>
      <c r="Y29" s="964"/>
      <c r="Z29" s="410"/>
      <c r="AA29" s="410"/>
      <c r="AB29" s="410"/>
      <c r="AE29" s="412"/>
      <c r="AF29" s="411">
        <v>1</v>
      </c>
      <c r="AI29" s="38" t="s">
        <v>304</v>
      </c>
      <c r="AJ29" s="484">
        <f>SUMIF(AF$27:AF$47,AF5,G$27:G$47)</f>
        <v>4</v>
      </c>
      <c r="AK29" s="39" t="s">
        <v>309</v>
      </c>
      <c r="AL29" s="39">
        <f>COUNTIF($D$27:$D$47,AL$11)</f>
        <v>3</v>
      </c>
      <c r="AM29" s="39">
        <f aca="true" t="shared" si="5" ref="AM29:AU29">COUNTIF($D$27:$D$47,AM$11)</f>
        <v>0</v>
      </c>
      <c r="AN29" s="39">
        <f t="shared" si="5"/>
        <v>2</v>
      </c>
      <c r="AO29" s="39">
        <f t="shared" si="5"/>
        <v>1</v>
      </c>
      <c r="AP29" s="39">
        <f t="shared" si="5"/>
        <v>0</v>
      </c>
      <c r="AQ29" s="39">
        <f t="shared" si="5"/>
        <v>0</v>
      </c>
      <c r="AR29" s="39">
        <f t="shared" si="5"/>
        <v>0</v>
      </c>
      <c r="AS29" s="39">
        <f t="shared" si="5"/>
        <v>0</v>
      </c>
      <c r="AT29" s="39">
        <f t="shared" si="5"/>
        <v>0</v>
      </c>
      <c r="AU29" s="39">
        <f t="shared" si="5"/>
        <v>0</v>
      </c>
    </row>
    <row r="30" spans="1:36" s="411" customFormat="1" ht="15.75">
      <c r="A30" s="400" t="s">
        <v>163</v>
      </c>
      <c r="B30" s="401" t="s">
        <v>41</v>
      </c>
      <c r="C30" s="402">
        <v>2</v>
      </c>
      <c r="D30" s="403"/>
      <c r="E30" s="403"/>
      <c r="F30" s="404"/>
      <c r="G30" s="405">
        <v>4</v>
      </c>
      <c r="H30" s="406">
        <f>G30*30</f>
        <v>120</v>
      </c>
      <c r="I30" s="406">
        <v>12</v>
      </c>
      <c r="J30" s="407" t="s">
        <v>133</v>
      </c>
      <c r="K30" s="407" t="s">
        <v>134</v>
      </c>
      <c r="L30" s="407"/>
      <c r="M30" s="408">
        <f>H30-I30</f>
        <v>108</v>
      </c>
      <c r="N30" s="400"/>
      <c r="O30" s="961" t="s">
        <v>280</v>
      </c>
      <c r="P30" s="962"/>
      <c r="Q30" s="400"/>
      <c r="R30" s="961"/>
      <c r="S30" s="962"/>
      <c r="T30" s="400"/>
      <c r="U30" s="961"/>
      <c r="V30" s="962"/>
      <c r="W30" s="409"/>
      <c r="X30" s="963"/>
      <c r="Y30" s="964"/>
      <c r="Z30" s="410"/>
      <c r="AA30" s="410"/>
      <c r="AB30" s="410"/>
      <c r="AE30" s="412"/>
      <c r="AF30" s="411">
        <v>1</v>
      </c>
      <c r="AI30" s="38" t="s">
        <v>305</v>
      </c>
      <c r="AJ30" s="484">
        <f>SUMIF(AF$27:AF$47,AF6,G$27:G$47)</f>
        <v>0</v>
      </c>
    </row>
    <row r="31" spans="1:36" s="42" customFormat="1" ht="15.75">
      <c r="A31" s="177" t="s">
        <v>152</v>
      </c>
      <c r="B31" s="252" t="s">
        <v>40</v>
      </c>
      <c r="C31" s="112"/>
      <c r="D31" s="112"/>
      <c r="E31" s="112"/>
      <c r="F31" s="53"/>
      <c r="G31" s="370">
        <f>G32+G33+G34</f>
        <v>16</v>
      </c>
      <c r="H31" s="243">
        <f aca="true" t="shared" si="6" ref="H31:H36">G31*30</f>
        <v>480</v>
      </c>
      <c r="I31" s="243"/>
      <c r="J31" s="89"/>
      <c r="K31" s="89"/>
      <c r="L31" s="89"/>
      <c r="M31" s="247"/>
      <c r="N31" s="177"/>
      <c r="O31" s="949"/>
      <c r="P31" s="950"/>
      <c r="Q31" s="177"/>
      <c r="R31" s="949"/>
      <c r="S31" s="950"/>
      <c r="T31" s="177"/>
      <c r="U31" s="949"/>
      <c r="V31" s="950"/>
      <c r="W31" s="111"/>
      <c r="X31" s="951"/>
      <c r="Y31" s="952"/>
      <c r="Z31" s="110"/>
      <c r="AA31" s="110"/>
      <c r="AB31" s="110"/>
      <c r="AE31" s="257"/>
      <c r="AI31" s="38" t="s">
        <v>306</v>
      </c>
      <c r="AJ31" s="484">
        <f>SUMIF(AF$27:AF$47,AF7,G$27:G$47)</f>
        <v>2</v>
      </c>
    </row>
    <row r="32" spans="1:36" s="42" customFormat="1" ht="15.75">
      <c r="A32" s="177" t="s">
        <v>175</v>
      </c>
      <c r="B32" s="50" t="s">
        <v>40</v>
      </c>
      <c r="C32" s="51">
        <v>1</v>
      </c>
      <c r="D32" s="52"/>
      <c r="E32" s="52"/>
      <c r="F32" s="53"/>
      <c r="G32" s="369">
        <v>6.5</v>
      </c>
      <c r="H32" s="413">
        <f t="shared" si="6"/>
        <v>195</v>
      </c>
      <c r="I32" s="413">
        <v>16</v>
      </c>
      <c r="J32" s="414" t="s">
        <v>226</v>
      </c>
      <c r="K32" s="415"/>
      <c r="L32" s="416" t="s">
        <v>135</v>
      </c>
      <c r="M32" s="417">
        <f>H32-I32</f>
        <v>179</v>
      </c>
      <c r="N32" s="418" t="s">
        <v>238</v>
      </c>
      <c r="O32" s="935"/>
      <c r="P32" s="936"/>
      <c r="Q32" s="88"/>
      <c r="R32" s="949"/>
      <c r="S32" s="950"/>
      <c r="T32" s="88"/>
      <c r="U32" s="949"/>
      <c r="V32" s="950"/>
      <c r="W32" s="111"/>
      <c r="X32" s="951"/>
      <c r="Y32" s="952"/>
      <c r="Z32" s="110"/>
      <c r="AA32" s="110"/>
      <c r="AB32" s="110"/>
      <c r="AE32" s="257"/>
      <c r="AF32" s="42">
        <v>1</v>
      </c>
      <c r="AJ32" s="42">
        <f>SUM(AJ27:AJ31)</f>
        <v>63</v>
      </c>
    </row>
    <row r="33" spans="1:32" s="42" customFormat="1" ht="15.75">
      <c r="A33" s="177" t="s">
        <v>176</v>
      </c>
      <c r="B33" s="50" t="s">
        <v>40</v>
      </c>
      <c r="C33" s="51">
        <v>2</v>
      </c>
      <c r="D33" s="52"/>
      <c r="E33" s="52"/>
      <c r="F33" s="53"/>
      <c r="G33" s="369">
        <v>6.5</v>
      </c>
      <c r="H33" s="107">
        <f t="shared" si="6"/>
        <v>195</v>
      </c>
      <c r="I33" s="413">
        <v>16</v>
      </c>
      <c r="J33" s="414" t="s">
        <v>226</v>
      </c>
      <c r="K33" s="415"/>
      <c r="L33" s="416" t="s">
        <v>135</v>
      </c>
      <c r="M33" s="417">
        <f>H33-I33</f>
        <v>179</v>
      </c>
      <c r="N33" s="418"/>
      <c r="O33" s="947" t="s">
        <v>238</v>
      </c>
      <c r="P33" s="948"/>
      <c r="Q33" s="88"/>
      <c r="R33" s="949"/>
      <c r="S33" s="950"/>
      <c r="T33" s="88"/>
      <c r="U33" s="949"/>
      <c r="V33" s="950"/>
      <c r="W33" s="111"/>
      <c r="X33" s="951"/>
      <c r="Y33" s="952"/>
      <c r="Z33" s="110"/>
      <c r="AA33" s="110"/>
      <c r="AB33" s="110"/>
      <c r="AE33" s="257"/>
      <c r="AF33" s="42">
        <v>1</v>
      </c>
    </row>
    <row r="34" spans="1:32" s="276" customFormat="1" ht="15.75">
      <c r="A34" s="419" t="s">
        <v>177</v>
      </c>
      <c r="B34" s="420" t="s">
        <v>40</v>
      </c>
      <c r="C34" s="421"/>
      <c r="D34" s="421">
        <v>3</v>
      </c>
      <c r="E34" s="422"/>
      <c r="F34" s="423"/>
      <c r="G34" s="424">
        <v>3</v>
      </c>
      <c r="H34" s="425">
        <f t="shared" si="6"/>
        <v>90</v>
      </c>
      <c r="I34" s="425">
        <v>10</v>
      </c>
      <c r="J34" s="422" t="s">
        <v>236</v>
      </c>
      <c r="K34" s="421"/>
      <c r="L34" s="426" t="s">
        <v>235</v>
      </c>
      <c r="M34" s="427">
        <f>H34-I34</f>
        <v>80</v>
      </c>
      <c r="N34" s="419"/>
      <c r="O34" s="957"/>
      <c r="P34" s="958"/>
      <c r="Q34" s="419" t="s">
        <v>226</v>
      </c>
      <c r="R34" s="957"/>
      <c r="S34" s="958"/>
      <c r="T34" s="419"/>
      <c r="U34" s="957"/>
      <c r="V34" s="958"/>
      <c r="W34" s="428"/>
      <c r="X34" s="959"/>
      <c r="Y34" s="960"/>
      <c r="Z34" s="429"/>
      <c r="AA34" s="429"/>
      <c r="AB34" s="429"/>
      <c r="AE34" s="430"/>
      <c r="AF34" s="276">
        <v>2</v>
      </c>
    </row>
    <row r="35" spans="1:31" s="42" customFormat="1" ht="31.5">
      <c r="A35" s="177" t="s">
        <v>178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6"/>
        <v>240</v>
      </c>
      <c r="I35" s="107"/>
      <c r="J35" s="51"/>
      <c r="K35" s="51"/>
      <c r="L35" s="51"/>
      <c r="M35" s="54"/>
      <c r="N35" s="88"/>
      <c r="O35" s="935"/>
      <c r="P35" s="936"/>
      <c r="Q35" s="88"/>
      <c r="R35" s="949"/>
      <c r="S35" s="950"/>
      <c r="T35" s="88"/>
      <c r="U35" s="949"/>
      <c r="V35" s="950"/>
      <c r="W35" s="111"/>
      <c r="X35" s="951"/>
      <c r="Y35" s="952"/>
      <c r="Z35" s="110"/>
      <c r="AA35" s="110"/>
      <c r="AB35" s="110"/>
      <c r="AE35" s="257"/>
    </row>
    <row r="36" spans="1:32" s="42" customFormat="1" ht="31.5">
      <c r="A36" s="405" t="s">
        <v>179</v>
      </c>
      <c r="B36" s="431" t="s">
        <v>45</v>
      </c>
      <c r="C36" s="432"/>
      <c r="D36" s="432">
        <v>1</v>
      </c>
      <c r="E36" s="433"/>
      <c r="F36" s="404"/>
      <c r="G36" s="405">
        <v>4</v>
      </c>
      <c r="H36" s="413">
        <f t="shared" si="6"/>
        <v>120</v>
      </c>
      <c r="I36" s="413">
        <v>16</v>
      </c>
      <c r="J36" s="432" t="s">
        <v>134</v>
      </c>
      <c r="K36" s="432"/>
      <c r="L36" s="433" t="s">
        <v>97</v>
      </c>
      <c r="M36" s="417">
        <f>H36-I36</f>
        <v>104</v>
      </c>
      <c r="N36" s="418" t="s">
        <v>238</v>
      </c>
      <c r="O36" s="935"/>
      <c r="P36" s="936"/>
      <c r="Q36" s="88"/>
      <c r="R36" s="949"/>
      <c r="S36" s="950"/>
      <c r="T36" s="88"/>
      <c r="U36" s="949"/>
      <c r="V36" s="950"/>
      <c r="W36" s="111"/>
      <c r="X36" s="951"/>
      <c r="Y36" s="952"/>
      <c r="Z36" s="110"/>
      <c r="AA36" s="110"/>
      <c r="AB36" s="110"/>
      <c r="AE36" s="257"/>
      <c r="AF36" s="42">
        <v>1</v>
      </c>
    </row>
    <row r="37" spans="1:32" s="42" customFormat="1" ht="31.5">
      <c r="A37" s="153" t="s">
        <v>180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413">
        <v>120</v>
      </c>
      <c r="I37" s="413">
        <v>10</v>
      </c>
      <c r="J37" s="432"/>
      <c r="K37" s="432"/>
      <c r="L37" s="433" t="s">
        <v>226</v>
      </c>
      <c r="M37" s="417">
        <f>H37-I37</f>
        <v>110</v>
      </c>
      <c r="N37" s="418"/>
      <c r="O37" s="955" t="s">
        <v>281</v>
      </c>
      <c r="P37" s="956"/>
      <c r="Q37" s="88"/>
      <c r="R37" s="949"/>
      <c r="S37" s="950"/>
      <c r="T37" s="88"/>
      <c r="U37" s="949"/>
      <c r="V37" s="950"/>
      <c r="W37" s="111"/>
      <c r="X37" s="951"/>
      <c r="Y37" s="952"/>
      <c r="Z37" s="110"/>
      <c r="AA37" s="110"/>
      <c r="AB37" s="110"/>
      <c r="AE37" s="257"/>
      <c r="AF37" s="42">
        <v>1</v>
      </c>
    </row>
    <row r="38" spans="1:31" s="42" customFormat="1" ht="15.75">
      <c r="A38" s="177" t="s">
        <v>153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935"/>
      <c r="P38" s="936"/>
      <c r="Q38" s="88"/>
      <c r="R38" s="949"/>
      <c r="S38" s="950"/>
      <c r="T38" s="88"/>
      <c r="U38" s="949"/>
      <c r="V38" s="950"/>
      <c r="W38" s="111"/>
      <c r="X38" s="951"/>
      <c r="Y38" s="952"/>
      <c r="Z38" s="110"/>
      <c r="AA38" s="110"/>
      <c r="AB38" s="110"/>
      <c r="AE38" s="257"/>
    </row>
    <row r="39" spans="1:32" s="42" customFormat="1" ht="15.75">
      <c r="A39" s="177" t="s">
        <v>164</v>
      </c>
      <c r="B39" s="431" t="s">
        <v>43</v>
      </c>
      <c r="C39" s="432">
        <v>4</v>
      </c>
      <c r="D39" s="433"/>
      <c r="E39" s="433"/>
      <c r="F39" s="404"/>
      <c r="G39" s="405">
        <v>4</v>
      </c>
      <c r="H39" s="413">
        <f>G39*30</f>
        <v>120</v>
      </c>
      <c r="I39" s="413">
        <v>10</v>
      </c>
      <c r="J39" s="432" t="s">
        <v>134</v>
      </c>
      <c r="K39" s="432"/>
      <c r="L39" s="432" t="s">
        <v>227</v>
      </c>
      <c r="M39" s="417">
        <f aca="true" t="shared" si="7" ref="M39:M47">H39-I39</f>
        <v>110</v>
      </c>
      <c r="N39" s="418"/>
      <c r="O39" s="947"/>
      <c r="P39" s="948"/>
      <c r="Q39" s="418"/>
      <c r="R39" s="947" t="s">
        <v>226</v>
      </c>
      <c r="S39" s="948"/>
      <c r="T39" s="418"/>
      <c r="U39" s="949"/>
      <c r="V39" s="950"/>
      <c r="W39" s="111"/>
      <c r="X39" s="951"/>
      <c r="Y39" s="952"/>
      <c r="Z39" s="110"/>
      <c r="AA39" s="110"/>
      <c r="AB39" s="110"/>
      <c r="AE39" s="257"/>
      <c r="AF39" s="42">
        <v>2</v>
      </c>
    </row>
    <row r="40" spans="1:32" s="42" customFormat="1" ht="15.75">
      <c r="A40" s="177" t="s">
        <v>165</v>
      </c>
      <c r="B40" s="431" t="s">
        <v>43</v>
      </c>
      <c r="C40" s="432">
        <v>5</v>
      </c>
      <c r="D40" s="433"/>
      <c r="E40" s="433"/>
      <c r="F40" s="404"/>
      <c r="G40" s="405">
        <v>4</v>
      </c>
      <c r="H40" s="413">
        <f>G40*30</f>
        <v>120</v>
      </c>
      <c r="I40" s="413">
        <v>14</v>
      </c>
      <c r="J40" s="432" t="s">
        <v>282</v>
      </c>
      <c r="K40" s="432"/>
      <c r="L40" s="432" t="s">
        <v>283</v>
      </c>
      <c r="M40" s="417">
        <f t="shared" si="7"/>
        <v>106</v>
      </c>
      <c r="N40" s="418"/>
      <c r="O40" s="947"/>
      <c r="P40" s="948"/>
      <c r="Q40" s="418"/>
      <c r="R40" s="947"/>
      <c r="S40" s="948"/>
      <c r="T40" s="418" t="s">
        <v>284</v>
      </c>
      <c r="U40" s="949"/>
      <c r="V40" s="950"/>
      <c r="W40" s="111"/>
      <c r="X40" s="951"/>
      <c r="Y40" s="952"/>
      <c r="Z40" s="110"/>
      <c r="AA40" s="110"/>
      <c r="AB40" s="110"/>
      <c r="AE40" s="257"/>
      <c r="AF40" s="42">
        <v>3</v>
      </c>
    </row>
    <row r="41" spans="1:31" s="42" customFormat="1" ht="31.5">
      <c r="A41" s="177" t="s">
        <v>166</v>
      </c>
      <c r="B41" s="166" t="s">
        <v>159</v>
      </c>
      <c r="C41" s="89"/>
      <c r="D41" s="51"/>
      <c r="E41" s="51"/>
      <c r="F41" s="53"/>
      <c r="G41" s="154">
        <v>4</v>
      </c>
      <c r="H41" s="68">
        <v>120</v>
      </c>
      <c r="I41" s="107"/>
      <c r="J41" s="112"/>
      <c r="K41" s="51"/>
      <c r="L41" s="51"/>
      <c r="M41" s="54"/>
      <c r="N41" s="88"/>
      <c r="O41" s="935"/>
      <c r="P41" s="936"/>
      <c r="Q41" s="88"/>
      <c r="R41" s="935"/>
      <c r="S41" s="936"/>
      <c r="T41" s="88"/>
      <c r="U41" s="949"/>
      <c r="V41" s="950"/>
      <c r="W41" s="108"/>
      <c r="X41" s="951"/>
      <c r="Y41" s="952"/>
      <c r="AA41" s="109"/>
      <c r="AB41" s="109"/>
      <c r="AE41" s="257"/>
    </row>
    <row r="42" spans="1:32" s="42" customFormat="1" ht="15.75">
      <c r="A42" s="177" t="s">
        <v>254</v>
      </c>
      <c r="B42" s="371" t="s">
        <v>255</v>
      </c>
      <c r="C42" s="89"/>
      <c r="D42" s="432">
        <v>4</v>
      </c>
      <c r="E42" s="51"/>
      <c r="F42" s="53"/>
      <c r="G42" s="154">
        <v>2</v>
      </c>
      <c r="H42" s="68">
        <v>60</v>
      </c>
      <c r="I42" s="107">
        <v>4</v>
      </c>
      <c r="J42" s="112" t="s">
        <v>133</v>
      </c>
      <c r="K42" s="51"/>
      <c r="L42" s="51"/>
      <c r="M42" s="54">
        <f>H42-I42</f>
        <v>56</v>
      </c>
      <c r="N42" s="88"/>
      <c r="Q42" s="88"/>
      <c r="R42" s="947" t="s">
        <v>133</v>
      </c>
      <c r="S42" s="948"/>
      <c r="T42" s="88"/>
      <c r="U42" s="949"/>
      <c r="V42" s="950"/>
      <c r="W42" s="108"/>
      <c r="X42" s="951"/>
      <c r="Y42" s="952"/>
      <c r="Z42" s="108"/>
      <c r="AA42" s="109"/>
      <c r="AB42" s="109"/>
      <c r="AE42" s="257"/>
      <c r="AF42" s="42">
        <v>2</v>
      </c>
    </row>
    <row r="43" spans="1:32" s="42" customFormat="1" ht="15.75">
      <c r="A43" s="177" t="s">
        <v>256</v>
      </c>
      <c r="B43" s="372" t="s">
        <v>257</v>
      </c>
      <c r="C43" s="89">
        <v>9</v>
      </c>
      <c r="D43" s="51"/>
      <c r="E43" s="51"/>
      <c r="F43" s="53"/>
      <c r="G43" s="154">
        <v>2</v>
      </c>
      <c r="H43" s="68">
        <v>60</v>
      </c>
      <c r="I43" s="107">
        <v>4</v>
      </c>
      <c r="J43" s="112" t="s">
        <v>133</v>
      </c>
      <c r="K43" s="51"/>
      <c r="L43" s="51"/>
      <c r="M43" s="54">
        <f>H43-I43</f>
        <v>56</v>
      </c>
      <c r="N43" s="88"/>
      <c r="O43" s="935"/>
      <c r="P43" s="936"/>
      <c r="Q43" s="88"/>
      <c r="R43" s="935"/>
      <c r="S43" s="936"/>
      <c r="T43" s="88"/>
      <c r="U43" s="949"/>
      <c r="V43" s="950"/>
      <c r="W43" s="108"/>
      <c r="X43" s="951"/>
      <c r="Y43" s="952"/>
      <c r="Z43" s="108" t="s">
        <v>133</v>
      </c>
      <c r="AA43" s="109"/>
      <c r="AB43" s="109"/>
      <c r="AE43" s="257"/>
      <c r="AF43" s="42">
        <v>5</v>
      </c>
    </row>
    <row r="44" spans="1:31" s="42" customFormat="1" ht="15.75">
      <c r="A44" s="177" t="s">
        <v>154</v>
      </c>
      <c r="B44" s="431" t="s">
        <v>39</v>
      </c>
      <c r="C44" s="433"/>
      <c r="D44" s="433"/>
      <c r="E44" s="433"/>
      <c r="F44" s="404"/>
      <c r="G44" s="434">
        <f>G45+G46</f>
        <v>11</v>
      </c>
      <c r="H44" s="434">
        <f>H45+H46</f>
        <v>330</v>
      </c>
      <c r="I44" s="413"/>
      <c r="J44" s="432"/>
      <c r="K44" s="433"/>
      <c r="L44" s="432"/>
      <c r="M44" s="435"/>
      <c r="N44" s="418"/>
      <c r="O44" s="947"/>
      <c r="P44" s="948"/>
      <c r="Q44" s="410"/>
      <c r="R44" s="947"/>
      <c r="S44" s="948"/>
      <c r="T44" s="418"/>
      <c r="U44" s="949"/>
      <c r="V44" s="950"/>
      <c r="W44" s="111"/>
      <c r="X44" s="951"/>
      <c r="Y44" s="952"/>
      <c r="Z44" s="110"/>
      <c r="AA44" s="110"/>
      <c r="AB44" s="110"/>
      <c r="AE44" s="257"/>
    </row>
    <row r="45" spans="1:32" s="42" customFormat="1" ht="15.75">
      <c r="A45" s="177" t="s">
        <v>181</v>
      </c>
      <c r="B45" s="431" t="s">
        <v>39</v>
      </c>
      <c r="C45" s="432"/>
      <c r="D45" s="432">
        <v>1</v>
      </c>
      <c r="E45" s="433"/>
      <c r="F45" s="404"/>
      <c r="G45" s="405">
        <v>5.5</v>
      </c>
      <c r="H45" s="413">
        <f>G45*30</f>
        <v>165</v>
      </c>
      <c r="I45" s="413">
        <v>16</v>
      </c>
      <c r="J45" s="433" t="s">
        <v>226</v>
      </c>
      <c r="K45" s="433" t="s">
        <v>132</v>
      </c>
      <c r="L45" s="432"/>
      <c r="M45" s="435">
        <f t="shared" si="7"/>
        <v>149</v>
      </c>
      <c r="N45" s="418" t="s">
        <v>285</v>
      </c>
      <c r="O45" s="947"/>
      <c r="P45" s="948"/>
      <c r="Q45" s="418"/>
      <c r="R45" s="947"/>
      <c r="S45" s="948"/>
      <c r="T45" s="418"/>
      <c r="U45" s="949"/>
      <c r="V45" s="950"/>
      <c r="W45" s="111"/>
      <c r="X45" s="951"/>
      <c r="Y45" s="952"/>
      <c r="Z45" s="110"/>
      <c r="AA45" s="110"/>
      <c r="AB45" s="110"/>
      <c r="AE45" s="257"/>
      <c r="AF45" s="42">
        <v>1</v>
      </c>
    </row>
    <row r="46" spans="1:32" s="42" customFormat="1" ht="15.75">
      <c r="A46" s="177" t="s">
        <v>182</v>
      </c>
      <c r="B46" s="431" t="s">
        <v>39</v>
      </c>
      <c r="C46" s="432">
        <v>2</v>
      </c>
      <c r="D46" s="433"/>
      <c r="E46" s="433"/>
      <c r="F46" s="404"/>
      <c r="G46" s="405">
        <f>H46/30</f>
        <v>5.5</v>
      </c>
      <c r="H46" s="413">
        <v>165</v>
      </c>
      <c r="I46" s="413">
        <v>16</v>
      </c>
      <c r="J46" s="433" t="s">
        <v>226</v>
      </c>
      <c r="K46" s="433" t="s">
        <v>132</v>
      </c>
      <c r="L46" s="432"/>
      <c r="M46" s="435">
        <f t="shared" si="7"/>
        <v>149</v>
      </c>
      <c r="N46" s="418"/>
      <c r="O46" s="947" t="s">
        <v>285</v>
      </c>
      <c r="P46" s="948"/>
      <c r="Q46" s="418"/>
      <c r="R46" s="947"/>
      <c r="S46" s="948"/>
      <c r="T46" s="418"/>
      <c r="U46" s="949"/>
      <c r="V46" s="950"/>
      <c r="W46" s="111"/>
      <c r="X46" s="951"/>
      <c r="Y46" s="952"/>
      <c r="Z46" s="110"/>
      <c r="AA46" s="110"/>
      <c r="AB46" s="110"/>
      <c r="AE46" s="257"/>
      <c r="AF46" s="42">
        <v>1</v>
      </c>
    </row>
    <row r="47" spans="1:32" s="42" customFormat="1" ht="16.5" thickBot="1">
      <c r="A47" s="178" t="s">
        <v>155</v>
      </c>
      <c r="B47" s="436" t="s">
        <v>96</v>
      </c>
      <c r="C47" s="437">
        <v>3</v>
      </c>
      <c r="D47" s="438"/>
      <c r="E47" s="438"/>
      <c r="F47" s="439"/>
      <c r="G47" s="440">
        <f>H47/30</f>
        <v>5</v>
      </c>
      <c r="H47" s="441">
        <v>150</v>
      </c>
      <c r="I47" s="413">
        <v>10</v>
      </c>
      <c r="J47" s="433" t="s">
        <v>134</v>
      </c>
      <c r="K47" s="432"/>
      <c r="L47" s="433" t="s">
        <v>227</v>
      </c>
      <c r="M47" s="442">
        <f t="shared" si="7"/>
        <v>140</v>
      </c>
      <c r="N47" s="443"/>
      <c r="O47" s="947"/>
      <c r="P47" s="948"/>
      <c r="Q47" s="433" t="s">
        <v>226</v>
      </c>
      <c r="R47" s="947"/>
      <c r="S47" s="948"/>
      <c r="T47" s="443"/>
      <c r="U47" s="949"/>
      <c r="V47" s="950"/>
      <c r="W47" s="114"/>
      <c r="X47" s="951"/>
      <c r="Y47" s="952"/>
      <c r="Z47" s="115"/>
      <c r="AA47" s="115"/>
      <c r="AB47" s="115"/>
      <c r="AE47" s="257"/>
      <c r="AF47" s="42">
        <v>2</v>
      </c>
    </row>
    <row r="48" spans="1:31" s="42" customFormat="1" ht="16.5" thickBot="1">
      <c r="A48" s="794" t="s">
        <v>87</v>
      </c>
      <c r="B48" s="795"/>
      <c r="C48" s="796"/>
      <c r="D48" s="796"/>
      <c r="E48" s="796"/>
      <c r="F48" s="797"/>
      <c r="G48" s="183">
        <f>G27+G28+G31+G35+G38+G41+G44+G47</f>
        <v>63</v>
      </c>
      <c r="H48" s="161">
        <f>H27+H28+H31+H35+H38+H41+H44+H47</f>
        <v>1890</v>
      </c>
      <c r="I48" s="161">
        <f>SUM(I27:I47)</f>
        <v>166</v>
      </c>
      <c r="J48" s="161">
        <v>102</v>
      </c>
      <c r="K48" s="161">
        <v>24</v>
      </c>
      <c r="L48" s="161">
        <v>40</v>
      </c>
      <c r="M48" s="161">
        <f>SUM(M27:M47)</f>
        <v>1724</v>
      </c>
      <c r="N48" s="471" t="s">
        <v>292</v>
      </c>
      <c r="O48" s="1028" t="s">
        <v>291</v>
      </c>
      <c r="P48" s="1029"/>
      <c r="Q48" s="471" t="s">
        <v>246</v>
      </c>
      <c r="R48" s="1028" t="s">
        <v>284</v>
      </c>
      <c r="S48" s="1029"/>
      <c r="T48" s="471" t="s">
        <v>284</v>
      </c>
      <c r="U48" s="1030"/>
      <c r="V48" s="1031"/>
      <c r="W48" s="475"/>
      <c r="X48" s="1030"/>
      <c r="Y48" s="1031"/>
      <c r="Z48" s="475" t="s">
        <v>133</v>
      </c>
      <c r="AA48" s="152"/>
      <c r="AB48" s="287"/>
      <c r="AE48" s="257"/>
    </row>
    <row r="49" spans="1:31" s="42" customFormat="1" ht="15.75">
      <c r="A49" s="756" t="s">
        <v>160</v>
      </c>
      <c r="B49" s="608"/>
      <c r="C49" s="608"/>
      <c r="D49" s="608"/>
      <c r="E49" s="608"/>
      <c r="F49" s="608"/>
      <c r="G49" s="608"/>
      <c r="H49" s="608"/>
      <c r="I49" s="608"/>
      <c r="J49" s="608"/>
      <c r="K49" s="608"/>
      <c r="L49" s="608"/>
      <c r="M49" s="608"/>
      <c r="N49" s="608"/>
      <c r="O49" s="608"/>
      <c r="P49" s="608"/>
      <c r="Q49" s="608"/>
      <c r="R49" s="608"/>
      <c r="S49" s="608"/>
      <c r="T49" s="608"/>
      <c r="U49" s="608"/>
      <c r="V49" s="608"/>
      <c r="W49" s="608"/>
      <c r="X49" s="608"/>
      <c r="Y49" s="608"/>
      <c r="Z49" s="608"/>
      <c r="AA49" s="608"/>
      <c r="AB49" s="609"/>
      <c r="AE49" s="257"/>
    </row>
    <row r="50" spans="1:31" s="42" customFormat="1" ht="15.75">
      <c r="A50" s="758" t="s">
        <v>161</v>
      </c>
      <c r="B50" s="929"/>
      <c r="C50" s="929"/>
      <c r="D50" s="929"/>
      <c r="E50" s="929"/>
      <c r="F50" s="929"/>
      <c r="G50" s="929"/>
      <c r="H50" s="929"/>
      <c r="I50" s="929"/>
      <c r="J50" s="929"/>
      <c r="K50" s="929"/>
      <c r="L50" s="929"/>
      <c r="M50" s="929"/>
      <c r="N50" s="929"/>
      <c r="O50" s="929"/>
      <c r="P50" s="929"/>
      <c r="Q50" s="929"/>
      <c r="R50" s="929"/>
      <c r="S50" s="929"/>
      <c r="T50" s="929"/>
      <c r="U50" s="929"/>
      <c r="V50" s="929"/>
      <c r="W50" s="929"/>
      <c r="X50" s="929"/>
      <c r="Y50" s="929"/>
      <c r="Z50" s="929"/>
      <c r="AA50" s="929"/>
      <c r="AB50" s="930"/>
      <c r="AE50" s="257"/>
    </row>
    <row r="51" spans="1:31" s="42" customFormat="1" ht="15.75">
      <c r="A51" s="758" t="s">
        <v>234</v>
      </c>
      <c r="B51" s="929"/>
      <c r="C51" s="929"/>
      <c r="D51" s="929"/>
      <c r="E51" s="929"/>
      <c r="F51" s="929"/>
      <c r="G51" s="929"/>
      <c r="H51" s="929"/>
      <c r="I51" s="929"/>
      <c r="J51" s="929"/>
      <c r="K51" s="929"/>
      <c r="L51" s="929"/>
      <c r="M51" s="929"/>
      <c r="N51" s="929"/>
      <c r="O51" s="929"/>
      <c r="P51" s="929"/>
      <c r="Q51" s="929"/>
      <c r="R51" s="929"/>
      <c r="S51" s="929"/>
      <c r="T51" s="929"/>
      <c r="U51" s="929"/>
      <c r="V51" s="929"/>
      <c r="W51" s="929"/>
      <c r="X51" s="929"/>
      <c r="Y51" s="929"/>
      <c r="Z51" s="929"/>
      <c r="AA51" s="929"/>
      <c r="AB51" s="930"/>
      <c r="AE51" s="257"/>
    </row>
    <row r="52" spans="1:47" s="42" customFormat="1" ht="31.5">
      <c r="A52" s="177" t="s">
        <v>183</v>
      </c>
      <c r="B52" s="182" t="s">
        <v>46</v>
      </c>
      <c r="C52" s="40">
        <v>6</v>
      </c>
      <c r="D52" s="181"/>
      <c r="E52" s="181"/>
      <c r="F52" s="181"/>
      <c r="G52" s="444">
        <v>5</v>
      </c>
      <c r="H52" s="245">
        <f>G52*30</f>
        <v>150</v>
      </c>
      <c r="I52" s="107">
        <v>12</v>
      </c>
      <c r="J52" s="51" t="s">
        <v>134</v>
      </c>
      <c r="K52" s="51"/>
      <c r="L52" s="51" t="s">
        <v>133</v>
      </c>
      <c r="M52" s="94">
        <f>H52-I52</f>
        <v>138</v>
      </c>
      <c r="N52" s="92"/>
      <c r="O52" s="935"/>
      <c r="P52" s="936"/>
      <c r="Q52" s="92"/>
      <c r="R52" s="935"/>
      <c r="S52" s="936"/>
      <c r="T52" s="92"/>
      <c r="U52" s="941" t="s">
        <v>280</v>
      </c>
      <c r="V52" s="942"/>
      <c r="W52" s="181"/>
      <c r="X52" s="880"/>
      <c r="Y52" s="881"/>
      <c r="Z52" s="181"/>
      <c r="AA52" s="181"/>
      <c r="AB52" s="181"/>
      <c r="AE52" s="257"/>
      <c r="AF52" s="42">
        <v>3</v>
      </c>
      <c r="AI52" s="38" t="s">
        <v>302</v>
      </c>
      <c r="AJ52" s="484">
        <f>SUMIF(AF$52:AF$66,AF3,G$52:G$66)</f>
        <v>0</v>
      </c>
      <c r="AK52" s="39"/>
      <c r="AL52" s="39">
        <v>1</v>
      </c>
      <c r="AM52" s="39">
        <v>2</v>
      </c>
      <c r="AN52" s="39">
        <v>3</v>
      </c>
      <c r="AO52" s="39">
        <v>4</v>
      </c>
      <c r="AP52" s="39">
        <v>5</v>
      </c>
      <c r="AQ52" s="39">
        <v>6</v>
      </c>
      <c r="AR52" s="39">
        <v>7</v>
      </c>
      <c r="AS52" s="39">
        <v>8</v>
      </c>
      <c r="AT52" s="39">
        <v>9</v>
      </c>
      <c r="AU52" s="39">
        <v>10</v>
      </c>
    </row>
    <row r="53" spans="1:47" s="42" customFormat="1" ht="15.75">
      <c r="A53" s="177" t="s">
        <v>184</v>
      </c>
      <c r="B53" s="50" t="s">
        <v>49</v>
      </c>
      <c r="C53" s="51">
        <v>6</v>
      </c>
      <c r="D53" s="52"/>
      <c r="E53" s="52"/>
      <c r="F53" s="53"/>
      <c r="G53" s="445">
        <v>4</v>
      </c>
      <c r="H53" s="245">
        <f>G53*30</f>
        <v>120</v>
      </c>
      <c r="I53" s="107">
        <v>12</v>
      </c>
      <c r="J53" s="52" t="s">
        <v>134</v>
      </c>
      <c r="K53" s="51"/>
      <c r="L53" s="52" t="s">
        <v>133</v>
      </c>
      <c r="M53" s="54">
        <f>H53-I53</f>
        <v>108</v>
      </c>
      <c r="N53" s="88"/>
      <c r="O53" s="935"/>
      <c r="P53" s="936"/>
      <c r="Q53" s="88"/>
      <c r="R53" s="935"/>
      <c r="S53" s="936"/>
      <c r="T53" s="88"/>
      <c r="U53" s="941" t="s">
        <v>280</v>
      </c>
      <c r="V53" s="942"/>
      <c r="W53" s="108"/>
      <c r="X53" s="880"/>
      <c r="Y53" s="881"/>
      <c r="Z53" s="109"/>
      <c r="AA53" s="109"/>
      <c r="AB53" s="109"/>
      <c r="AE53" s="257"/>
      <c r="AF53" s="42">
        <v>3</v>
      </c>
      <c r="AI53" s="38" t="s">
        <v>303</v>
      </c>
      <c r="AJ53" s="484">
        <f>SUMIF(AF$52:AF$66,AF4,G$52:G$66)</f>
        <v>13</v>
      </c>
      <c r="AK53" s="39" t="s">
        <v>308</v>
      </c>
      <c r="AL53" s="39">
        <f>COUNTIF($C$52:$C$66,AL$11)</f>
        <v>0</v>
      </c>
      <c r="AM53" s="39">
        <f aca="true" t="shared" si="8" ref="AM53:AU53">COUNTIF($C$52:$C$66,AM$11)</f>
        <v>0</v>
      </c>
      <c r="AN53" s="39">
        <f t="shared" si="8"/>
        <v>1</v>
      </c>
      <c r="AO53" s="39">
        <f t="shared" si="8"/>
        <v>2</v>
      </c>
      <c r="AP53" s="39">
        <f t="shared" si="8"/>
        <v>2</v>
      </c>
      <c r="AQ53" s="39">
        <f t="shared" si="8"/>
        <v>4</v>
      </c>
      <c r="AR53" s="39">
        <f t="shared" si="8"/>
        <v>1</v>
      </c>
      <c r="AS53" s="39">
        <f t="shared" si="8"/>
        <v>0</v>
      </c>
      <c r="AT53" s="39">
        <f t="shared" si="8"/>
        <v>1</v>
      </c>
      <c r="AU53" s="39">
        <f t="shared" si="8"/>
        <v>0</v>
      </c>
    </row>
    <row r="54" spans="1:47" s="42" customFormat="1" ht="15.75">
      <c r="A54" s="177" t="s">
        <v>185</v>
      </c>
      <c r="B54" s="358" t="s">
        <v>47</v>
      </c>
      <c r="C54" s="325"/>
      <c r="D54" s="52"/>
      <c r="E54" s="52"/>
      <c r="F54" s="53"/>
      <c r="G54" s="445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935"/>
      <c r="P54" s="936"/>
      <c r="Q54" s="88"/>
      <c r="R54" s="935"/>
      <c r="S54" s="936"/>
      <c r="T54" s="88"/>
      <c r="U54" s="935"/>
      <c r="V54" s="936"/>
      <c r="W54" s="108"/>
      <c r="X54" s="880"/>
      <c r="Y54" s="881"/>
      <c r="Z54" s="109"/>
      <c r="AA54" s="109"/>
      <c r="AB54" s="109"/>
      <c r="AE54" s="257"/>
      <c r="AI54" s="38" t="s">
        <v>304</v>
      </c>
      <c r="AJ54" s="484">
        <f>SUMIF(AF$52:AF$66,AF5,G$52:G$66)</f>
        <v>29.5</v>
      </c>
      <c r="AK54" s="39" t="s">
        <v>309</v>
      </c>
      <c r="AL54" s="39">
        <f>COUNTIF($D$52:$D$66,AL$11)</f>
        <v>0</v>
      </c>
      <c r="AM54" s="39">
        <f aca="true" t="shared" si="9" ref="AM54:AU54">COUNTIF($D$52:$D$66,AM$11)</f>
        <v>0</v>
      </c>
      <c r="AN54" s="39">
        <f t="shared" si="9"/>
        <v>0</v>
      </c>
      <c r="AO54" s="39">
        <f t="shared" si="9"/>
        <v>0</v>
      </c>
      <c r="AP54" s="39">
        <f t="shared" si="9"/>
        <v>0</v>
      </c>
      <c r="AQ54" s="39">
        <f t="shared" si="9"/>
        <v>0</v>
      </c>
      <c r="AR54" s="39">
        <f t="shared" si="9"/>
        <v>0</v>
      </c>
      <c r="AS54" s="39">
        <f t="shared" si="9"/>
        <v>0</v>
      </c>
      <c r="AT54" s="39">
        <f t="shared" si="9"/>
        <v>0</v>
      </c>
      <c r="AU54" s="39">
        <f t="shared" si="9"/>
        <v>0</v>
      </c>
    </row>
    <row r="55" spans="1:36" s="42" customFormat="1" ht="15.75">
      <c r="A55" s="177" t="s">
        <v>219</v>
      </c>
      <c r="B55" s="358" t="s">
        <v>47</v>
      </c>
      <c r="C55" s="325">
        <v>6</v>
      </c>
      <c r="D55" s="52"/>
      <c r="E55" s="52"/>
      <c r="F55" s="110"/>
      <c r="G55" s="445">
        <v>7.5</v>
      </c>
      <c r="H55" s="68">
        <f>G55*30</f>
        <v>225</v>
      </c>
      <c r="I55" s="107">
        <v>16</v>
      </c>
      <c r="J55" s="52" t="s">
        <v>226</v>
      </c>
      <c r="K55" s="51"/>
      <c r="L55" s="51" t="s">
        <v>237</v>
      </c>
      <c r="M55" s="54">
        <f aca="true" t="shared" si="10" ref="M55:M61">H55-I55</f>
        <v>209</v>
      </c>
      <c r="N55" s="88"/>
      <c r="O55" s="935"/>
      <c r="P55" s="936"/>
      <c r="Q55" s="88"/>
      <c r="R55" s="935"/>
      <c r="S55" s="936"/>
      <c r="T55" s="88"/>
      <c r="U55" s="941" t="s">
        <v>238</v>
      </c>
      <c r="V55" s="942"/>
      <c r="W55" s="108"/>
      <c r="X55" s="880"/>
      <c r="Y55" s="881"/>
      <c r="Z55" s="109"/>
      <c r="AA55" s="109"/>
      <c r="AB55" s="109"/>
      <c r="AE55" s="257"/>
      <c r="AF55" s="42">
        <v>3</v>
      </c>
      <c r="AI55" s="38" t="s">
        <v>305</v>
      </c>
      <c r="AJ55" s="484">
        <f>SUMIF(AF$52:AF$66,AF6,G$52:G$66)</f>
        <v>9.5</v>
      </c>
    </row>
    <row r="56" spans="1:36" s="42" customFormat="1" ht="15.75">
      <c r="A56" s="177" t="s">
        <v>220</v>
      </c>
      <c r="B56" s="358" t="s">
        <v>79</v>
      </c>
      <c r="C56" s="325"/>
      <c r="D56" s="52"/>
      <c r="E56" s="51">
        <v>7</v>
      </c>
      <c r="F56" s="53"/>
      <c r="G56" s="445">
        <v>2.5</v>
      </c>
      <c r="H56" s="68">
        <f>G56*30</f>
        <v>75</v>
      </c>
      <c r="I56" s="107">
        <v>8</v>
      </c>
      <c r="J56" s="51"/>
      <c r="K56" s="51"/>
      <c r="L56" s="51" t="s">
        <v>98</v>
      </c>
      <c r="M56" s="54">
        <f t="shared" si="10"/>
        <v>67</v>
      </c>
      <c r="N56" s="88"/>
      <c r="O56" s="935"/>
      <c r="P56" s="936"/>
      <c r="Q56" s="88"/>
      <c r="R56" s="935"/>
      <c r="S56" s="936"/>
      <c r="T56" s="88"/>
      <c r="U56" s="935"/>
      <c r="V56" s="936"/>
      <c r="W56" s="108" t="s">
        <v>97</v>
      </c>
      <c r="X56" s="880"/>
      <c r="Y56" s="881"/>
      <c r="Z56" s="109"/>
      <c r="AA56" s="109"/>
      <c r="AB56" s="109"/>
      <c r="AE56" s="257"/>
      <c r="AF56" s="42">
        <v>4</v>
      </c>
      <c r="AI56" s="38" t="s">
        <v>306</v>
      </c>
      <c r="AJ56" s="484">
        <f>SUMIF(AF$52:AF$66,AF7,G$52:G$66)</f>
        <v>3</v>
      </c>
    </row>
    <row r="57" spans="1:36" s="42" customFormat="1" ht="31.5">
      <c r="A57" s="177" t="s">
        <v>186</v>
      </c>
      <c r="B57" s="358" t="s">
        <v>48</v>
      </c>
      <c r="C57" s="325">
        <v>7</v>
      </c>
      <c r="D57" s="51"/>
      <c r="E57" s="51"/>
      <c r="F57" s="53"/>
      <c r="G57" s="368">
        <v>7</v>
      </c>
      <c r="H57" s="107">
        <v>240</v>
      </c>
      <c r="I57" s="413">
        <v>12</v>
      </c>
      <c r="J57" s="433" t="s">
        <v>134</v>
      </c>
      <c r="K57" s="51"/>
      <c r="L57" s="52" t="s">
        <v>133</v>
      </c>
      <c r="M57" s="54">
        <f t="shared" si="10"/>
        <v>228</v>
      </c>
      <c r="N57" s="88"/>
      <c r="O57" s="935"/>
      <c r="P57" s="936"/>
      <c r="Q57" s="88"/>
      <c r="R57" s="935"/>
      <c r="S57" s="936"/>
      <c r="T57" s="88"/>
      <c r="U57" s="935"/>
      <c r="V57" s="936"/>
      <c r="W57" s="108" t="s">
        <v>280</v>
      </c>
      <c r="X57" s="880"/>
      <c r="Y57" s="881"/>
      <c r="Z57" s="109"/>
      <c r="AA57" s="109"/>
      <c r="AB57" s="109"/>
      <c r="AE57" s="257"/>
      <c r="AF57" s="42">
        <v>4</v>
      </c>
      <c r="AJ57" s="42">
        <f>SUM(AJ52:AJ56)</f>
        <v>55</v>
      </c>
    </row>
    <row r="58" spans="1:32" s="42" customFormat="1" ht="15.75">
      <c r="A58" s="177" t="s">
        <v>187</v>
      </c>
      <c r="B58" s="358" t="s">
        <v>94</v>
      </c>
      <c r="C58" s="446">
        <v>5</v>
      </c>
      <c r="D58" s="52"/>
      <c r="E58" s="52"/>
      <c r="F58" s="53"/>
      <c r="G58" s="445">
        <v>4</v>
      </c>
      <c r="H58" s="68">
        <f aca="true" t="shared" si="11" ref="H58:H63">G58*30</f>
        <v>120</v>
      </c>
      <c r="I58" s="107">
        <v>8</v>
      </c>
      <c r="J58" s="433" t="s">
        <v>134</v>
      </c>
      <c r="K58" s="51"/>
      <c r="L58" s="52"/>
      <c r="M58" s="54">
        <f t="shared" si="10"/>
        <v>112</v>
      </c>
      <c r="N58" s="88"/>
      <c r="O58" s="935"/>
      <c r="P58" s="936"/>
      <c r="Q58" s="88"/>
      <c r="R58" s="935"/>
      <c r="S58" s="936"/>
      <c r="T58" s="52" t="s">
        <v>134</v>
      </c>
      <c r="U58" s="941"/>
      <c r="V58" s="942"/>
      <c r="W58" s="108"/>
      <c r="X58" s="880"/>
      <c r="Y58" s="881"/>
      <c r="Z58" s="109"/>
      <c r="AA58" s="109"/>
      <c r="AB58" s="109"/>
      <c r="AE58" s="257"/>
      <c r="AF58" s="42">
        <v>3</v>
      </c>
    </row>
    <row r="59" spans="1:31" s="42" customFormat="1" ht="15.75">
      <c r="A59" s="177" t="s">
        <v>188</v>
      </c>
      <c r="B59" s="50" t="s">
        <v>42</v>
      </c>
      <c r="C59" s="52"/>
      <c r="D59" s="52"/>
      <c r="E59" s="52"/>
      <c r="F59" s="53"/>
      <c r="G59" s="368">
        <f>G60+G61</f>
        <v>9</v>
      </c>
      <c r="H59" s="244">
        <f t="shared" si="11"/>
        <v>270</v>
      </c>
      <c r="I59" s="243"/>
      <c r="J59" s="51"/>
      <c r="K59" s="51"/>
      <c r="L59" s="51"/>
      <c r="M59" s="54"/>
      <c r="N59" s="88"/>
      <c r="O59" s="935"/>
      <c r="P59" s="936"/>
      <c r="Q59" s="88"/>
      <c r="R59" s="935"/>
      <c r="S59" s="936"/>
      <c r="T59" s="88"/>
      <c r="U59" s="935"/>
      <c r="V59" s="936"/>
      <c r="W59" s="111"/>
      <c r="X59" s="880"/>
      <c r="Y59" s="881"/>
      <c r="Z59" s="110"/>
      <c r="AA59" s="110"/>
      <c r="AB59" s="110"/>
      <c r="AE59" s="257"/>
    </row>
    <row r="60" spans="1:32" s="42" customFormat="1" ht="15.75">
      <c r="A60" s="177" t="s">
        <v>193</v>
      </c>
      <c r="B60" s="50" t="s">
        <v>42</v>
      </c>
      <c r="C60" s="51">
        <v>3</v>
      </c>
      <c r="D60" s="52"/>
      <c r="E60" s="52"/>
      <c r="F60" s="53"/>
      <c r="G60" s="369">
        <v>4</v>
      </c>
      <c r="H60" s="447">
        <f t="shared" si="11"/>
        <v>120</v>
      </c>
      <c r="I60" s="448">
        <v>14</v>
      </c>
      <c r="J60" s="449" t="s">
        <v>134</v>
      </c>
      <c r="K60" s="449"/>
      <c r="L60" s="449" t="s">
        <v>237</v>
      </c>
      <c r="M60" s="450">
        <f t="shared" si="10"/>
        <v>106</v>
      </c>
      <c r="N60" s="451"/>
      <c r="O60" s="945"/>
      <c r="P60" s="946"/>
      <c r="Q60" s="452" t="s">
        <v>284</v>
      </c>
      <c r="R60" s="935"/>
      <c r="S60" s="936"/>
      <c r="T60" s="88"/>
      <c r="U60" s="935"/>
      <c r="V60" s="936"/>
      <c r="W60" s="111"/>
      <c r="X60" s="880"/>
      <c r="Y60" s="881"/>
      <c r="Z60" s="110"/>
      <c r="AA60" s="110"/>
      <c r="AB60" s="110"/>
      <c r="AE60" s="257"/>
      <c r="AF60" s="42">
        <v>2</v>
      </c>
    </row>
    <row r="61" spans="1:32" s="42" customFormat="1" ht="15.75">
      <c r="A61" s="177" t="s">
        <v>221</v>
      </c>
      <c r="B61" s="50" t="s">
        <v>75</v>
      </c>
      <c r="C61" s="51">
        <v>4</v>
      </c>
      <c r="D61" s="52"/>
      <c r="E61" s="52"/>
      <c r="F61" s="53"/>
      <c r="G61" s="369">
        <v>5</v>
      </c>
      <c r="H61" s="244">
        <f t="shared" si="11"/>
        <v>150</v>
      </c>
      <c r="I61" s="413">
        <v>14</v>
      </c>
      <c r="J61" s="432" t="s">
        <v>134</v>
      </c>
      <c r="K61" s="432"/>
      <c r="L61" s="432" t="s">
        <v>237</v>
      </c>
      <c r="M61" s="417">
        <f t="shared" si="10"/>
        <v>136</v>
      </c>
      <c r="N61" s="88"/>
      <c r="O61" s="935"/>
      <c r="P61" s="936"/>
      <c r="Q61" s="88"/>
      <c r="R61" s="941" t="s">
        <v>284</v>
      </c>
      <c r="S61" s="942"/>
      <c r="T61" s="88"/>
      <c r="U61" s="935"/>
      <c r="V61" s="936"/>
      <c r="W61" s="111"/>
      <c r="X61" s="880"/>
      <c r="Y61" s="881"/>
      <c r="Z61" s="110"/>
      <c r="AA61" s="110"/>
      <c r="AB61" s="110"/>
      <c r="AE61" s="257"/>
      <c r="AF61" s="42">
        <v>2</v>
      </c>
    </row>
    <row r="62" spans="1:32" s="42" customFormat="1" ht="31.5">
      <c r="A62" s="177" t="s">
        <v>189</v>
      </c>
      <c r="B62" s="431" t="s">
        <v>286</v>
      </c>
      <c r="C62" s="52"/>
      <c r="D62" s="52"/>
      <c r="E62" s="52"/>
      <c r="F62" s="53">
        <v>6</v>
      </c>
      <c r="G62" s="153">
        <v>1</v>
      </c>
      <c r="H62" s="244">
        <v>30</v>
      </c>
      <c r="I62" s="243">
        <v>4</v>
      </c>
      <c r="J62" s="52"/>
      <c r="K62" s="51"/>
      <c r="L62" s="106" t="s">
        <v>133</v>
      </c>
      <c r="M62" s="113">
        <f>H62-I62</f>
        <v>26</v>
      </c>
      <c r="N62" s="88"/>
      <c r="O62" s="935"/>
      <c r="P62" s="936"/>
      <c r="Q62" s="88"/>
      <c r="R62" s="935"/>
      <c r="S62" s="936"/>
      <c r="T62" s="88"/>
      <c r="U62" s="935" t="s">
        <v>133</v>
      </c>
      <c r="V62" s="936"/>
      <c r="W62" s="111"/>
      <c r="X62" s="880"/>
      <c r="Y62" s="881"/>
      <c r="Z62" s="110"/>
      <c r="AA62" s="110"/>
      <c r="AB62" s="110"/>
      <c r="AE62" s="257"/>
      <c r="AF62" s="42">
        <v>3</v>
      </c>
    </row>
    <row r="63" spans="1:32" s="42" customFormat="1" ht="15.75">
      <c r="A63" s="177" t="s">
        <v>222</v>
      </c>
      <c r="B63" s="50" t="s">
        <v>44</v>
      </c>
      <c r="C63" s="51">
        <v>5</v>
      </c>
      <c r="D63" s="52"/>
      <c r="E63" s="52"/>
      <c r="F63" s="110"/>
      <c r="G63" s="368">
        <v>5</v>
      </c>
      <c r="H63" s="244">
        <f t="shared" si="11"/>
        <v>150</v>
      </c>
      <c r="I63" s="107">
        <v>14</v>
      </c>
      <c r="J63" s="432" t="s">
        <v>134</v>
      </c>
      <c r="K63" s="432"/>
      <c r="L63" s="432" t="s">
        <v>237</v>
      </c>
      <c r="M63" s="54">
        <f>H63-I63</f>
        <v>136</v>
      </c>
      <c r="N63" s="88"/>
      <c r="O63" s="935"/>
      <c r="P63" s="936"/>
      <c r="Q63" s="88"/>
      <c r="R63" s="935"/>
      <c r="S63" s="936"/>
      <c r="T63" s="52" t="s">
        <v>284</v>
      </c>
      <c r="U63" s="935"/>
      <c r="V63" s="936"/>
      <c r="W63" s="111"/>
      <c r="X63" s="880"/>
      <c r="Y63" s="881"/>
      <c r="Z63" s="110"/>
      <c r="AA63" s="110"/>
      <c r="AB63" s="110"/>
      <c r="AE63" s="257"/>
      <c r="AF63" s="42">
        <v>3</v>
      </c>
    </row>
    <row r="64" spans="1:32" s="42" customFormat="1" ht="15.75">
      <c r="A64" s="177" t="s">
        <v>190</v>
      </c>
      <c r="B64" s="50" t="s">
        <v>72</v>
      </c>
      <c r="C64" s="51">
        <v>6</v>
      </c>
      <c r="D64" s="51"/>
      <c r="E64" s="51"/>
      <c r="F64" s="53"/>
      <c r="G64" s="368">
        <v>3</v>
      </c>
      <c r="H64" s="242">
        <v>90</v>
      </c>
      <c r="I64" s="243">
        <v>8</v>
      </c>
      <c r="J64" s="52" t="s">
        <v>134</v>
      </c>
      <c r="K64" s="51"/>
      <c r="L64" s="52"/>
      <c r="M64" s="54">
        <f>H64-I64</f>
        <v>82</v>
      </c>
      <c r="N64" s="88"/>
      <c r="O64" s="935"/>
      <c r="P64" s="936"/>
      <c r="Q64" s="88"/>
      <c r="R64" s="935"/>
      <c r="S64" s="936"/>
      <c r="T64" s="88"/>
      <c r="U64" s="941" t="s">
        <v>134</v>
      </c>
      <c r="V64" s="942"/>
      <c r="W64" s="108"/>
      <c r="X64" s="880"/>
      <c r="Y64" s="881"/>
      <c r="Z64" s="109"/>
      <c r="AA64" s="109"/>
      <c r="AB64" s="109"/>
      <c r="AE64" s="257"/>
      <c r="AF64" s="42">
        <v>3</v>
      </c>
    </row>
    <row r="65" spans="1:32" s="42" customFormat="1" ht="15.75">
      <c r="A65" s="177" t="s">
        <v>191</v>
      </c>
      <c r="B65" s="50" t="s">
        <v>74</v>
      </c>
      <c r="C65" s="117">
        <v>4</v>
      </c>
      <c r="D65" s="52"/>
      <c r="E65" s="52"/>
      <c r="F65" s="53"/>
      <c r="G65" s="154">
        <v>4</v>
      </c>
      <c r="H65" s="242">
        <v>90</v>
      </c>
      <c r="I65" s="107">
        <v>8</v>
      </c>
      <c r="J65" s="52" t="s">
        <v>134</v>
      </c>
      <c r="K65" s="51"/>
      <c r="L65" s="52"/>
      <c r="M65" s="54">
        <f>H65-I65</f>
        <v>82</v>
      </c>
      <c r="N65" s="88"/>
      <c r="O65" s="935"/>
      <c r="P65" s="936"/>
      <c r="Q65" s="88"/>
      <c r="R65" s="941" t="s">
        <v>134</v>
      </c>
      <c r="S65" s="942"/>
      <c r="T65" s="88"/>
      <c r="U65" s="935"/>
      <c r="V65" s="936"/>
      <c r="W65" s="108"/>
      <c r="X65" s="880"/>
      <c r="Y65" s="881"/>
      <c r="Z65" s="109"/>
      <c r="AA65" s="109"/>
      <c r="AB65" s="109"/>
      <c r="AE65" s="257"/>
      <c r="AF65" s="42">
        <v>2</v>
      </c>
    </row>
    <row r="66" spans="1:32" s="42" customFormat="1" ht="31.5">
      <c r="A66" s="323" t="s">
        <v>192</v>
      </c>
      <c r="B66" s="324" t="s">
        <v>89</v>
      </c>
      <c r="C66" s="325">
        <v>9</v>
      </c>
      <c r="D66" s="326"/>
      <c r="E66" s="326"/>
      <c r="F66" s="327"/>
      <c r="G66" s="328">
        <f>H66/30</f>
        <v>3</v>
      </c>
      <c r="H66" s="329">
        <v>90</v>
      </c>
      <c r="I66" s="330">
        <v>8</v>
      </c>
      <c r="J66" s="446" t="s">
        <v>134</v>
      </c>
      <c r="K66" s="325"/>
      <c r="L66" s="326"/>
      <c r="M66" s="331">
        <f>H66-I66</f>
        <v>82</v>
      </c>
      <c r="N66" s="323"/>
      <c r="O66" s="935"/>
      <c r="P66" s="936"/>
      <c r="Q66" s="323"/>
      <c r="R66" s="943"/>
      <c r="S66" s="944"/>
      <c r="T66" s="323"/>
      <c r="U66" s="943"/>
      <c r="V66" s="944"/>
      <c r="W66" s="332"/>
      <c r="X66" s="880"/>
      <c r="Y66" s="881"/>
      <c r="Z66" s="332" t="s">
        <v>134</v>
      </c>
      <c r="AA66" s="333"/>
      <c r="AB66" s="324"/>
      <c r="AE66" s="257"/>
      <c r="AF66" s="42">
        <v>5</v>
      </c>
    </row>
    <row r="67" spans="1:31" s="42" customFormat="1" ht="15.75">
      <c r="A67" s="334"/>
      <c r="B67" s="334" t="s">
        <v>167</v>
      </c>
      <c r="C67" s="335"/>
      <c r="D67" s="335"/>
      <c r="E67" s="335"/>
      <c r="F67" s="335"/>
      <c r="G67" s="336">
        <f>G53+G54+G57+G58+G59+G63+G64+G65+G52+G66+G62</f>
        <v>55</v>
      </c>
      <c r="H67" s="336">
        <f>H53+H54+H57+H58+H59+H63+H64+H65+H52+H66+H62</f>
        <v>1650</v>
      </c>
      <c r="I67" s="336">
        <f>SUM(I52:I66)</f>
        <v>138</v>
      </c>
      <c r="J67" s="334">
        <v>90</v>
      </c>
      <c r="K67" s="335"/>
      <c r="L67" s="334">
        <v>48</v>
      </c>
      <c r="M67" s="336">
        <f>SUM(M52:M66)</f>
        <v>1512</v>
      </c>
      <c r="N67" s="335"/>
      <c r="O67" s="935"/>
      <c r="P67" s="936"/>
      <c r="Q67" s="453" t="s">
        <v>284</v>
      </c>
      <c r="R67" s="937" t="s">
        <v>288</v>
      </c>
      <c r="S67" s="938"/>
      <c r="T67" s="453" t="s">
        <v>288</v>
      </c>
      <c r="U67" s="937" t="s">
        <v>289</v>
      </c>
      <c r="V67" s="938"/>
      <c r="W67" s="453" t="s">
        <v>287</v>
      </c>
      <c r="X67" s="939"/>
      <c r="Y67" s="940"/>
      <c r="Z67" s="454" t="s">
        <v>134</v>
      </c>
      <c r="AA67" s="337"/>
      <c r="AB67" s="335"/>
      <c r="AE67" s="257"/>
    </row>
    <row r="68" spans="1:31" s="42" customFormat="1" ht="15.75">
      <c r="A68" s="491"/>
      <c r="B68" s="492"/>
      <c r="C68" s="492"/>
      <c r="D68" s="492"/>
      <c r="E68" s="492"/>
      <c r="F68" s="492"/>
      <c r="G68" s="338"/>
      <c r="H68" s="338"/>
      <c r="I68" s="338"/>
      <c r="J68" s="492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492"/>
      <c r="W68" s="492"/>
      <c r="X68" s="492"/>
      <c r="Y68" s="492"/>
      <c r="Z68" s="492"/>
      <c r="AA68" s="492"/>
      <c r="AB68" s="493"/>
      <c r="AE68" s="257"/>
    </row>
    <row r="69" spans="1:31" s="42" customFormat="1" ht="15.75">
      <c r="A69" s="491"/>
      <c r="B69" s="339"/>
      <c r="C69" s="340"/>
      <c r="D69" s="340"/>
      <c r="E69" s="340"/>
      <c r="F69" s="340"/>
      <c r="G69" s="341"/>
      <c r="H69" s="341"/>
      <c r="I69" s="341"/>
      <c r="J69" s="342"/>
      <c r="K69" s="343"/>
      <c r="L69" s="344"/>
      <c r="M69" s="342"/>
      <c r="N69" s="345"/>
      <c r="O69" s="345"/>
      <c r="P69" s="345"/>
      <c r="Q69" s="345"/>
      <c r="R69" s="345"/>
      <c r="S69" s="345"/>
      <c r="T69" s="346"/>
      <c r="U69" s="346"/>
      <c r="V69" s="346"/>
      <c r="W69" s="346"/>
      <c r="X69" s="346"/>
      <c r="Y69" s="346"/>
      <c r="Z69" s="346"/>
      <c r="AA69" s="346"/>
      <c r="AB69" s="347"/>
      <c r="AE69" s="257"/>
    </row>
    <row r="70" spans="1:31" s="42" customFormat="1" ht="15.75">
      <c r="A70" s="843" t="s">
        <v>194</v>
      </c>
      <c r="B70" s="844"/>
      <c r="C70" s="844"/>
      <c r="D70" s="844"/>
      <c r="E70" s="844"/>
      <c r="F70" s="844"/>
      <c r="G70" s="844"/>
      <c r="H70" s="844"/>
      <c r="I70" s="844"/>
      <c r="J70" s="844"/>
      <c r="K70" s="844"/>
      <c r="L70" s="844"/>
      <c r="M70" s="844"/>
      <c r="N70" s="844"/>
      <c r="O70" s="844"/>
      <c r="P70" s="844"/>
      <c r="Q70" s="844"/>
      <c r="R70" s="844"/>
      <c r="S70" s="844"/>
      <c r="T70" s="844"/>
      <c r="U70" s="844"/>
      <c r="V70" s="844"/>
      <c r="W70" s="844"/>
      <c r="X70" s="844"/>
      <c r="Y70" s="844"/>
      <c r="Z70" s="844"/>
      <c r="AA70" s="844"/>
      <c r="AB70" s="845"/>
      <c r="AE70" s="257"/>
    </row>
    <row r="71" spans="1:31" s="42" customFormat="1" ht="15.75">
      <c r="A71" s="758" t="s">
        <v>195</v>
      </c>
      <c r="B71" s="931"/>
      <c r="C71" s="931"/>
      <c r="D71" s="931"/>
      <c r="E71" s="931"/>
      <c r="F71" s="931"/>
      <c r="G71" s="931"/>
      <c r="H71" s="931"/>
      <c r="I71" s="931"/>
      <c r="J71" s="931"/>
      <c r="K71" s="931"/>
      <c r="L71" s="931"/>
      <c r="M71" s="931"/>
      <c r="N71" s="931"/>
      <c r="O71" s="931"/>
      <c r="P71" s="931"/>
      <c r="Q71" s="931"/>
      <c r="R71" s="931"/>
      <c r="S71" s="931"/>
      <c r="T71" s="931"/>
      <c r="U71" s="931"/>
      <c r="V71" s="931"/>
      <c r="W71" s="931"/>
      <c r="X71" s="931"/>
      <c r="Y71" s="931"/>
      <c r="Z71" s="931"/>
      <c r="AA71" s="931"/>
      <c r="AB71" s="932"/>
      <c r="AE71" s="257"/>
    </row>
    <row r="72" spans="1:31" s="42" customFormat="1" ht="15.75">
      <c r="A72" s="843" t="s">
        <v>223</v>
      </c>
      <c r="B72" s="931"/>
      <c r="C72" s="931"/>
      <c r="D72" s="931"/>
      <c r="E72" s="931"/>
      <c r="F72" s="931"/>
      <c r="G72" s="931"/>
      <c r="H72" s="931"/>
      <c r="I72" s="931"/>
      <c r="J72" s="931"/>
      <c r="K72" s="931"/>
      <c r="L72" s="931"/>
      <c r="M72" s="931"/>
      <c r="N72" s="931"/>
      <c r="O72" s="931"/>
      <c r="P72" s="931"/>
      <c r="Q72" s="931"/>
      <c r="R72" s="931"/>
      <c r="S72" s="931"/>
      <c r="T72" s="931"/>
      <c r="U72" s="931"/>
      <c r="V72" s="931"/>
      <c r="W72" s="931"/>
      <c r="X72" s="931"/>
      <c r="Y72" s="931"/>
      <c r="Z72" s="931"/>
      <c r="AA72" s="931"/>
      <c r="AB72" s="932"/>
      <c r="AE72" s="257"/>
    </row>
    <row r="73" spans="1:47" s="42" customFormat="1" ht="31.5">
      <c r="A73" s="307" t="s">
        <v>196</v>
      </c>
      <c r="B73" s="348" t="s">
        <v>56</v>
      </c>
      <c r="C73" s="299"/>
      <c r="D73" s="299">
        <v>10</v>
      </c>
      <c r="E73" s="299"/>
      <c r="F73" s="349"/>
      <c r="G73" s="455">
        <v>5</v>
      </c>
      <c r="H73" s="299">
        <f>G73*30</f>
        <v>150</v>
      </c>
      <c r="I73" s="350">
        <v>12</v>
      </c>
      <c r="J73" s="351">
        <v>12</v>
      </c>
      <c r="K73" s="299"/>
      <c r="L73" s="351">
        <v>0</v>
      </c>
      <c r="M73" s="303">
        <f>H73-I73</f>
        <v>138</v>
      </c>
      <c r="N73" s="352"/>
      <c r="O73" s="856"/>
      <c r="P73" s="857"/>
      <c r="Q73" s="352"/>
      <c r="R73" s="856"/>
      <c r="S73" s="857"/>
      <c r="T73" s="352"/>
      <c r="U73" s="856"/>
      <c r="V73" s="857"/>
      <c r="W73" s="307"/>
      <c r="X73" s="882"/>
      <c r="Y73" s="883"/>
      <c r="Z73" s="353"/>
      <c r="AA73" s="307" t="s">
        <v>280</v>
      </c>
      <c r="AB73" s="354"/>
      <c r="AE73" s="257"/>
      <c r="AF73" s="42">
        <v>5</v>
      </c>
      <c r="AI73" s="38" t="s">
        <v>302</v>
      </c>
      <c r="AJ73" s="486">
        <f>SUMIF(AF$73:AF$86,AF3,G$73:G$86)</f>
        <v>0</v>
      </c>
      <c r="AK73" s="39"/>
      <c r="AL73" s="39">
        <v>1</v>
      </c>
      <c r="AM73" s="39">
        <v>2</v>
      </c>
      <c r="AN73" s="39">
        <v>3</v>
      </c>
      <c r="AO73" s="39">
        <v>4</v>
      </c>
      <c r="AP73" s="39">
        <v>5</v>
      </c>
      <c r="AQ73" s="39">
        <v>6</v>
      </c>
      <c r="AR73" s="39">
        <v>7</v>
      </c>
      <c r="AS73" s="39">
        <v>8</v>
      </c>
      <c r="AT73" s="39">
        <v>9</v>
      </c>
      <c r="AU73" s="39">
        <v>10</v>
      </c>
    </row>
    <row r="74" spans="1:47" s="42" customFormat="1" ht="31.5">
      <c r="A74" s="307" t="s">
        <v>197</v>
      </c>
      <c r="B74" s="348" t="s">
        <v>248</v>
      </c>
      <c r="C74" s="494">
        <v>8</v>
      </c>
      <c r="D74" s="299"/>
      <c r="E74" s="299"/>
      <c r="F74" s="349"/>
      <c r="G74" s="483">
        <v>7</v>
      </c>
      <c r="H74" s="299">
        <v>210</v>
      </c>
      <c r="I74" s="456">
        <v>14</v>
      </c>
      <c r="J74" s="457" t="s">
        <v>290</v>
      </c>
      <c r="K74" s="458">
        <v>0</v>
      </c>
      <c r="L74" s="446">
        <v>2</v>
      </c>
      <c r="M74" s="303">
        <f>H74-I74</f>
        <v>196</v>
      </c>
      <c r="N74" s="352"/>
      <c r="O74" s="856"/>
      <c r="P74" s="857"/>
      <c r="Q74" s="352"/>
      <c r="R74" s="856"/>
      <c r="S74" s="857"/>
      <c r="T74" s="352"/>
      <c r="U74" s="856"/>
      <c r="V74" s="857"/>
      <c r="W74" s="307"/>
      <c r="X74" s="933" t="s">
        <v>284</v>
      </c>
      <c r="Y74" s="934"/>
      <c r="Z74" s="355"/>
      <c r="AA74" s="353"/>
      <c r="AB74" s="356"/>
      <c r="AE74" s="257"/>
      <c r="AF74" s="42">
        <v>4</v>
      </c>
      <c r="AI74" s="38" t="s">
        <v>303</v>
      </c>
      <c r="AJ74" s="486">
        <f>SUMIF(AF$73:AF$86,AF4,G$73:G$86)</f>
        <v>0</v>
      </c>
      <c r="AK74" s="39" t="s">
        <v>308</v>
      </c>
      <c r="AL74" s="39">
        <f>COUNTIF($C$73:$C$86,AL$11)</f>
        <v>0</v>
      </c>
      <c r="AM74" s="39">
        <f aca="true" t="shared" si="12" ref="AM74:AU74">COUNTIF($C$73:$C$86,AM$11)</f>
        <v>0</v>
      </c>
      <c r="AN74" s="39">
        <f t="shared" si="12"/>
        <v>0</v>
      </c>
      <c r="AO74" s="39">
        <f t="shared" si="12"/>
        <v>0</v>
      </c>
      <c r="AP74" s="39">
        <f t="shared" si="12"/>
        <v>0</v>
      </c>
      <c r="AQ74" s="39">
        <f t="shared" si="12"/>
        <v>0</v>
      </c>
      <c r="AR74" s="39">
        <f t="shared" si="12"/>
        <v>2</v>
      </c>
      <c r="AS74" s="39">
        <f t="shared" si="12"/>
        <v>3</v>
      </c>
      <c r="AT74" s="39">
        <f t="shared" si="12"/>
        <v>1</v>
      </c>
      <c r="AU74" s="39">
        <f t="shared" si="12"/>
        <v>1</v>
      </c>
    </row>
    <row r="75" spans="1:47" s="42" customFormat="1" ht="15.75">
      <c r="A75" s="307" t="s">
        <v>203</v>
      </c>
      <c r="B75" s="357" t="s">
        <v>198</v>
      </c>
      <c r="C75" s="494"/>
      <c r="D75" s="299"/>
      <c r="E75" s="299"/>
      <c r="F75" s="349"/>
      <c r="G75" s="373">
        <f>G76+G77+G78+G79</f>
        <v>15.5</v>
      </c>
      <c r="H75" s="350">
        <f aca="true" t="shared" si="13" ref="H75:H85">G75*30</f>
        <v>465</v>
      </c>
      <c r="I75" s="350"/>
      <c r="J75" s="351"/>
      <c r="K75" s="299"/>
      <c r="L75" s="351"/>
      <c r="M75" s="303"/>
      <c r="N75" s="352"/>
      <c r="O75" s="856"/>
      <c r="P75" s="857"/>
      <c r="Q75" s="352"/>
      <c r="R75" s="856"/>
      <c r="S75" s="857"/>
      <c r="T75" s="352"/>
      <c r="U75" s="856"/>
      <c r="V75" s="857"/>
      <c r="W75" s="307"/>
      <c r="X75" s="882"/>
      <c r="Y75" s="883"/>
      <c r="Z75" s="353"/>
      <c r="AA75" s="307"/>
      <c r="AB75" s="354"/>
      <c r="AE75" s="257"/>
      <c r="AI75" s="38" t="s">
        <v>304</v>
      </c>
      <c r="AJ75" s="486">
        <f>SUMIF(AF$73:AF$86,AF5,G$73:G$86)</f>
        <v>0</v>
      </c>
      <c r="AK75" s="39" t="s">
        <v>309</v>
      </c>
      <c r="AL75" s="39">
        <f>COUNTIF($D$73:$D$92,AL$11)</f>
        <v>0</v>
      </c>
      <c r="AM75" s="39">
        <f aca="true" t="shared" si="14" ref="AM75:AU75">COUNTIF($D$73:$D$92,AM$11)</f>
        <v>0</v>
      </c>
      <c r="AN75" s="39">
        <f t="shared" si="14"/>
        <v>0</v>
      </c>
      <c r="AO75" s="39">
        <f t="shared" si="14"/>
        <v>0</v>
      </c>
      <c r="AP75" s="39">
        <f t="shared" si="14"/>
        <v>0</v>
      </c>
      <c r="AQ75" s="39">
        <f t="shared" si="14"/>
        <v>0</v>
      </c>
      <c r="AR75" s="39">
        <f t="shared" si="14"/>
        <v>0</v>
      </c>
      <c r="AS75" s="39">
        <f t="shared" si="14"/>
        <v>0</v>
      </c>
      <c r="AT75" s="39">
        <f t="shared" si="14"/>
        <v>3</v>
      </c>
      <c r="AU75" s="39">
        <f t="shared" si="14"/>
        <v>2</v>
      </c>
    </row>
    <row r="76" spans="1:36" s="42" customFormat="1" ht="15.75">
      <c r="A76" s="201" t="s">
        <v>204</v>
      </c>
      <c r="B76" s="268" t="s">
        <v>249</v>
      </c>
      <c r="C76" s="432">
        <v>7</v>
      </c>
      <c r="D76" s="51"/>
      <c r="E76" s="51"/>
      <c r="F76" s="53"/>
      <c r="G76" s="374">
        <v>4.5</v>
      </c>
      <c r="H76" s="350">
        <f t="shared" si="13"/>
        <v>135</v>
      </c>
      <c r="I76" s="107">
        <v>12</v>
      </c>
      <c r="J76" s="433" t="s">
        <v>280</v>
      </c>
      <c r="K76" s="51"/>
      <c r="L76" s="52" t="s">
        <v>228</v>
      </c>
      <c r="M76" s="54">
        <f>H76-I76</f>
        <v>123</v>
      </c>
      <c r="N76" s="88"/>
      <c r="O76" s="856"/>
      <c r="P76" s="857"/>
      <c r="Q76" s="88"/>
      <c r="R76" s="856"/>
      <c r="S76" s="857"/>
      <c r="T76" s="52"/>
      <c r="U76" s="856"/>
      <c r="V76" s="857"/>
      <c r="W76" s="52" t="s">
        <v>280</v>
      </c>
      <c r="X76" s="882"/>
      <c r="Y76" s="883"/>
      <c r="Z76" s="182"/>
      <c r="AA76" s="182"/>
      <c r="AB76" s="277"/>
      <c r="AE76" s="257"/>
      <c r="AF76" s="42">
        <v>4</v>
      </c>
      <c r="AI76" s="38" t="s">
        <v>305</v>
      </c>
      <c r="AJ76" s="486">
        <f>SUMIF(AF$73:AF$86,AF6,G$73:G$86)</f>
        <v>35.5</v>
      </c>
    </row>
    <row r="77" spans="1:36" s="42" customFormat="1" ht="47.25">
      <c r="A77" s="201" t="s">
        <v>205</v>
      </c>
      <c r="B77" s="269" t="s">
        <v>53</v>
      </c>
      <c r="C77" s="203">
        <v>9</v>
      </c>
      <c r="D77" s="203"/>
      <c r="E77" s="203"/>
      <c r="F77" s="204"/>
      <c r="G77" s="205">
        <v>5</v>
      </c>
      <c r="H77" s="350">
        <f t="shared" si="13"/>
        <v>150</v>
      </c>
      <c r="I77" s="254">
        <v>18</v>
      </c>
      <c r="J77" s="215" t="s">
        <v>280</v>
      </c>
      <c r="K77" s="203" t="s">
        <v>68</v>
      </c>
      <c r="L77" s="207"/>
      <c r="M77" s="208">
        <f>H77-I77</f>
        <v>132</v>
      </c>
      <c r="N77" s="209"/>
      <c r="O77" s="856"/>
      <c r="P77" s="857"/>
      <c r="Q77" s="209"/>
      <c r="R77" s="856"/>
      <c r="S77" s="857"/>
      <c r="T77" s="209"/>
      <c r="U77" s="856"/>
      <c r="V77" s="857"/>
      <c r="W77" s="210"/>
      <c r="X77" s="882"/>
      <c r="Y77" s="883"/>
      <c r="Z77" s="459" t="s">
        <v>83</v>
      </c>
      <c r="AA77" s="216"/>
      <c r="AB77" s="214"/>
      <c r="AE77" s="257"/>
      <c r="AF77" s="42">
        <v>5</v>
      </c>
      <c r="AI77" s="38" t="s">
        <v>306</v>
      </c>
      <c r="AJ77" s="486">
        <f>SUMIF(AF$73:AF$86,AF7,G$73:G$86)+G89+G91+G92</f>
        <v>29</v>
      </c>
    </row>
    <row r="78" spans="1:36" s="42" customFormat="1" ht="53.25" customHeight="1">
      <c r="A78" s="201" t="s">
        <v>206</v>
      </c>
      <c r="B78" s="270" t="s">
        <v>64</v>
      </c>
      <c r="C78" s="203"/>
      <c r="D78" s="203"/>
      <c r="E78" s="203"/>
      <c r="F78" s="204">
        <v>10</v>
      </c>
      <c r="G78" s="205">
        <v>1</v>
      </c>
      <c r="H78" s="350">
        <f t="shared" si="13"/>
        <v>30</v>
      </c>
      <c r="I78" s="206">
        <v>4</v>
      </c>
      <c r="J78" s="207"/>
      <c r="K78" s="203"/>
      <c r="L78" s="207" t="s">
        <v>229</v>
      </c>
      <c r="M78" s="208">
        <f>H78-I78</f>
        <v>26</v>
      </c>
      <c r="N78" s="209"/>
      <c r="O78" s="856"/>
      <c r="P78" s="857"/>
      <c r="Q78" s="209"/>
      <c r="R78" s="856"/>
      <c r="S78" s="857"/>
      <c r="T78" s="209"/>
      <c r="U78" s="856"/>
      <c r="V78" s="857"/>
      <c r="W78" s="210"/>
      <c r="X78" s="882"/>
      <c r="Y78" s="883"/>
      <c r="Z78" s="211"/>
      <c r="AA78" s="210" t="s">
        <v>133</v>
      </c>
      <c r="AB78" s="212"/>
      <c r="AE78" s="257"/>
      <c r="AF78" s="42">
        <v>5</v>
      </c>
      <c r="AJ78" s="487">
        <f>SUM(AJ73:AJ77)</f>
        <v>64.5</v>
      </c>
    </row>
    <row r="79" spans="1:32" s="42" customFormat="1" ht="31.5">
      <c r="A79" s="201" t="s">
        <v>207</v>
      </c>
      <c r="B79" s="270" t="s">
        <v>54</v>
      </c>
      <c r="C79" s="203">
        <v>10</v>
      </c>
      <c r="D79" s="203"/>
      <c r="E79" s="203"/>
      <c r="F79" s="204"/>
      <c r="G79" s="205">
        <v>5</v>
      </c>
      <c r="H79" s="350">
        <f t="shared" si="13"/>
        <v>150</v>
      </c>
      <c r="I79" s="254">
        <v>18</v>
      </c>
      <c r="J79" s="203">
        <v>12</v>
      </c>
      <c r="K79" s="203" t="s">
        <v>68</v>
      </c>
      <c r="L79" s="208"/>
      <c r="M79" s="208">
        <f>H79-I79</f>
        <v>132</v>
      </c>
      <c r="N79" s="209"/>
      <c r="O79" s="856"/>
      <c r="P79" s="857"/>
      <c r="Q79" s="209"/>
      <c r="R79" s="856"/>
      <c r="S79" s="857"/>
      <c r="T79" s="209"/>
      <c r="U79" s="856"/>
      <c r="V79" s="857"/>
      <c r="W79" s="210"/>
      <c r="X79" s="882"/>
      <c r="Y79" s="883"/>
      <c r="Z79" s="211"/>
      <c r="AA79" s="460" t="s">
        <v>83</v>
      </c>
      <c r="AB79" s="212"/>
      <c r="AE79" s="257"/>
      <c r="AF79" s="42">
        <v>5</v>
      </c>
    </row>
    <row r="80" spans="1:31" s="42" customFormat="1" ht="31.5">
      <c r="A80" s="201" t="s">
        <v>208</v>
      </c>
      <c r="B80" s="263" t="s">
        <v>199</v>
      </c>
      <c r="C80" s="253"/>
      <c r="D80" s="203"/>
      <c r="E80" s="203"/>
      <c r="F80" s="204"/>
      <c r="G80" s="375">
        <f>G81+G82</f>
        <v>12</v>
      </c>
      <c r="H80" s="203">
        <f t="shared" si="13"/>
        <v>360</v>
      </c>
      <c r="I80" s="206"/>
      <c r="J80" s="207"/>
      <c r="K80" s="203"/>
      <c r="L80" s="207"/>
      <c r="M80" s="208"/>
      <c r="N80" s="209"/>
      <c r="O80" s="856"/>
      <c r="P80" s="857"/>
      <c r="Q80" s="209"/>
      <c r="R80" s="856"/>
      <c r="S80" s="857"/>
      <c r="T80" s="209"/>
      <c r="U80" s="856"/>
      <c r="V80" s="857"/>
      <c r="W80" s="210"/>
      <c r="X80" s="882"/>
      <c r="Y80" s="883"/>
      <c r="Z80" s="211"/>
      <c r="AA80" s="210"/>
      <c r="AB80" s="212"/>
      <c r="AE80" s="257"/>
    </row>
    <row r="81" spans="1:32" s="42" customFormat="1" ht="15.75">
      <c r="A81" s="201" t="s">
        <v>209</v>
      </c>
      <c r="B81" s="270" t="s">
        <v>51</v>
      </c>
      <c r="C81" s="203">
        <v>7</v>
      </c>
      <c r="D81" s="203"/>
      <c r="E81" s="203"/>
      <c r="F81" s="217"/>
      <c r="G81" s="375">
        <v>6</v>
      </c>
      <c r="H81" s="203">
        <f t="shared" si="13"/>
        <v>180</v>
      </c>
      <c r="I81" s="461">
        <v>14</v>
      </c>
      <c r="J81" s="462" t="s">
        <v>280</v>
      </c>
      <c r="K81" s="463"/>
      <c r="L81" s="415" t="s">
        <v>227</v>
      </c>
      <c r="M81" s="464">
        <f>H81-I81</f>
        <v>166</v>
      </c>
      <c r="N81" s="209"/>
      <c r="O81" s="856"/>
      <c r="P81" s="857"/>
      <c r="Q81" s="209"/>
      <c r="R81" s="856"/>
      <c r="S81" s="857"/>
      <c r="T81" s="209"/>
      <c r="U81" s="856"/>
      <c r="V81" s="857"/>
      <c r="W81" s="209" t="s">
        <v>284</v>
      </c>
      <c r="X81" s="882"/>
      <c r="Y81" s="883"/>
      <c r="Z81" s="211"/>
      <c r="AA81" s="211"/>
      <c r="AB81" s="214"/>
      <c r="AE81" s="257"/>
      <c r="AF81" s="42">
        <v>4</v>
      </c>
    </row>
    <row r="82" spans="1:32" s="42" customFormat="1" ht="31.5">
      <c r="A82" s="201" t="s">
        <v>210</v>
      </c>
      <c r="B82" s="270" t="s">
        <v>52</v>
      </c>
      <c r="C82" s="203">
        <v>8</v>
      </c>
      <c r="D82" s="203"/>
      <c r="E82" s="203"/>
      <c r="F82" s="204"/>
      <c r="G82" s="205">
        <v>6</v>
      </c>
      <c r="H82" s="203">
        <f t="shared" si="13"/>
        <v>180</v>
      </c>
      <c r="I82" s="465">
        <v>14</v>
      </c>
      <c r="J82" s="403" t="s">
        <v>280</v>
      </c>
      <c r="K82" s="405"/>
      <c r="L82" s="403" t="s">
        <v>227</v>
      </c>
      <c r="M82" s="464">
        <f>H82-I82</f>
        <v>166</v>
      </c>
      <c r="N82" s="209"/>
      <c r="O82" s="856"/>
      <c r="P82" s="857"/>
      <c r="Q82" s="209"/>
      <c r="R82" s="856"/>
      <c r="S82" s="857"/>
      <c r="T82" s="209"/>
      <c r="U82" s="856"/>
      <c r="V82" s="857"/>
      <c r="W82" s="210"/>
      <c r="X82" s="882" t="s">
        <v>284</v>
      </c>
      <c r="Y82" s="883"/>
      <c r="Z82" s="211"/>
      <c r="AA82" s="211"/>
      <c r="AB82" s="214"/>
      <c r="AE82" s="257"/>
      <c r="AF82" s="42">
        <v>4</v>
      </c>
    </row>
    <row r="83" spans="1:31" s="42" customFormat="1" ht="32.25" customHeight="1">
      <c r="A83" s="201" t="s">
        <v>211</v>
      </c>
      <c r="B83" s="263" t="s">
        <v>200</v>
      </c>
      <c r="C83" s="253"/>
      <c r="D83" s="203"/>
      <c r="E83" s="203"/>
      <c r="F83" s="204"/>
      <c r="G83" s="375">
        <f>G84+G85</f>
        <v>12</v>
      </c>
      <c r="H83" s="203">
        <f t="shared" si="13"/>
        <v>360</v>
      </c>
      <c r="I83" s="206"/>
      <c r="J83" s="207"/>
      <c r="K83" s="203"/>
      <c r="L83" s="207"/>
      <c r="M83" s="208"/>
      <c r="N83" s="209"/>
      <c r="O83" s="856"/>
      <c r="P83" s="857"/>
      <c r="Q83" s="209"/>
      <c r="R83" s="856"/>
      <c r="S83" s="857"/>
      <c r="T83" s="209"/>
      <c r="U83" s="856"/>
      <c r="V83" s="857"/>
      <c r="W83" s="210"/>
      <c r="X83" s="882"/>
      <c r="Y83" s="883"/>
      <c r="Z83" s="211"/>
      <c r="AA83" s="210"/>
      <c r="AB83" s="212"/>
      <c r="AE83" s="257"/>
    </row>
    <row r="84" spans="1:32" s="42" customFormat="1" ht="15.75">
      <c r="A84" s="201" t="s">
        <v>212</v>
      </c>
      <c r="B84" s="270" t="s">
        <v>73</v>
      </c>
      <c r="C84" s="203">
        <v>8</v>
      </c>
      <c r="D84" s="203"/>
      <c r="E84" s="203"/>
      <c r="F84" s="204"/>
      <c r="G84" s="375">
        <v>6</v>
      </c>
      <c r="H84" s="203">
        <f t="shared" si="13"/>
        <v>180</v>
      </c>
      <c r="I84" s="465">
        <v>12</v>
      </c>
      <c r="J84" s="403" t="s">
        <v>134</v>
      </c>
      <c r="K84" s="405"/>
      <c r="L84" s="403" t="s">
        <v>133</v>
      </c>
      <c r="M84" s="208">
        <f>H84-I84</f>
        <v>168</v>
      </c>
      <c r="N84" s="209"/>
      <c r="O84" s="856"/>
      <c r="P84" s="857"/>
      <c r="Q84" s="209"/>
      <c r="R84" s="856"/>
      <c r="S84" s="857"/>
      <c r="T84" s="209"/>
      <c r="U84" s="856"/>
      <c r="V84" s="857"/>
      <c r="W84" s="210"/>
      <c r="X84" s="882" t="s">
        <v>280</v>
      </c>
      <c r="Y84" s="883"/>
      <c r="Z84" s="211"/>
      <c r="AA84" s="211"/>
      <c r="AB84" s="214"/>
      <c r="AE84" s="257"/>
      <c r="AF84" s="42">
        <v>4</v>
      </c>
    </row>
    <row r="85" spans="1:32" s="42" customFormat="1" ht="15.75">
      <c r="A85" s="201" t="s">
        <v>213</v>
      </c>
      <c r="B85" s="270" t="s">
        <v>55</v>
      </c>
      <c r="C85" s="203"/>
      <c r="D85" s="203">
        <v>9</v>
      </c>
      <c r="E85" s="203"/>
      <c r="F85" s="204"/>
      <c r="G85" s="375">
        <v>6</v>
      </c>
      <c r="H85" s="203">
        <f t="shared" si="13"/>
        <v>180</v>
      </c>
      <c r="I85" s="206">
        <v>12</v>
      </c>
      <c r="J85" s="213" t="s">
        <v>134</v>
      </c>
      <c r="K85" s="203"/>
      <c r="L85" s="213" t="s">
        <v>133</v>
      </c>
      <c r="M85" s="208">
        <f>H85-I85</f>
        <v>168</v>
      </c>
      <c r="N85" s="209"/>
      <c r="O85" s="856"/>
      <c r="P85" s="857"/>
      <c r="Q85" s="209"/>
      <c r="R85" s="856"/>
      <c r="S85" s="857"/>
      <c r="T85" s="209"/>
      <c r="U85" s="856"/>
      <c r="V85" s="857"/>
      <c r="W85" s="210"/>
      <c r="X85" s="882"/>
      <c r="Y85" s="883"/>
      <c r="Z85" s="201" t="s">
        <v>280</v>
      </c>
      <c r="AA85" s="210"/>
      <c r="AB85" s="212"/>
      <c r="AE85" s="257"/>
      <c r="AF85" s="42">
        <v>4</v>
      </c>
    </row>
    <row r="86" spans="1:31" s="42" customFormat="1" ht="15.75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856"/>
      <c r="P86" s="857"/>
      <c r="Q86" s="209"/>
      <c r="R86" s="856"/>
      <c r="S86" s="857"/>
      <c r="T86" s="209"/>
      <c r="U86" s="856"/>
      <c r="V86" s="857"/>
      <c r="W86" s="210"/>
      <c r="X86" s="882"/>
      <c r="Y86" s="883"/>
      <c r="Z86" s="201"/>
      <c r="AA86" s="210"/>
      <c r="AB86" s="212"/>
      <c r="AE86" s="257"/>
    </row>
    <row r="87" spans="1:31" s="42" customFormat="1" ht="15.75">
      <c r="A87" s="843" t="s">
        <v>201</v>
      </c>
      <c r="B87" s="611"/>
      <c r="C87" s="929"/>
      <c r="D87" s="929"/>
      <c r="E87" s="929"/>
      <c r="F87" s="929"/>
      <c r="G87" s="929"/>
      <c r="H87" s="929"/>
      <c r="I87" s="929"/>
      <c r="J87" s="929"/>
      <c r="K87" s="929"/>
      <c r="L87" s="929"/>
      <c r="M87" s="929"/>
      <c r="N87" s="929"/>
      <c r="O87" s="929"/>
      <c r="P87" s="929"/>
      <c r="Q87" s="929"/>
      <c r="R87" s="929"/>
      <c r="S87" s="929"/>
      <c r="T87" s="929"/>
      <c r="U87" s="929"/>
      <c r="V87" s="929"/>
      <c r="W87" s="929"/>
      <c r="X87" s="929"/>
      <c r="Y87" s="929"/>
      <c r="Z87" s="929"/>
      <c r="AA87" s="929"/>
      <c r="AB87" s="930"/>
      <c r="AE87" s="257"/>
    </row>
    <row r="88" spans="1:38" s="42" customFormat="1" ht="15.75">
      <c r="A88" s="201"/>
      <c r="B88" s="263"/>
      <c r="C88" s="253"/>
      <c r="D88" s="203"/>
      <c r="E88" s="203"/>
      <c r="F88" s="204"/>
      <c r="G88" s="375"/>
      <c r="H88" s="203"/>
      <c r="I88" s="206"/>
      <c r="J88" s="213"/>
      <c r="K88" s="203"/>
      <c r="L88" s="213"/>
      <c r="M88" s="208"/>
      <c r="N88" s="209"/>
      <c r="O88" s="856"/>
      <c r="P88" s="857"/>
      <c r="Q88" s="209"/>
      <c r="R88" s="856"/>
      <c r="S88" s="857"/>
      <c r="T88" s="209"/>
      <c r="U88" s="856"/>
      <c r="V88" s="857"/>
      <c r="W88" s="210"/>
      <c r="X88" s="882"/>
      <c r="Y88" s="883"/>
      <c r="Z88" s="201"/>
      <c r="AA88" s="210"/>
      <c r="AB88" s="212"/>
      <c r="AE88" s="257"/>
      <c r="AL88" s="42" t="s">
        <v>310</v>
      </c>
    </row>
    <row r="89" spans="1:47" s="42" customFormat="1" ht="15.75">
      <c r="A89" s="201" t="s">
        <v>214</v>
      </c>
      <c r="B89" s="466" t="s">
        <v>57</v>
      </c>
      <c r="C89" s="218"/>
      <c r="D89" s="218">
        <v>9</v>
      </c>
      <c r="E89" s="218"/>
      <c r="F89" s="219"/>
      <c r="G89" s="374">
        <v>4</v>
      </c>
      <c r="H89" s="203">
        <f>30*G89</f>
        <v>120</v>
      </c>
      <c r="I89" s="254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856"/>
      <c r="P89" s="857"/>
      <c r="Q89" s="220"/>
      <c r="R89" s="856"/>
      <c r="S89" s="857"/>
      <c r="T89" s="220"/>
      <c r="U89" s="856"/>
      <c r="V89" s="857"/>
      <c r="W89" s="201"/>
      <c r="X89" s="882"/>
      <c r="Y89" s="883"/>
      <c r="Z89" s="201" t="s">
        <v>134</v>
      </c>
      <c r="AA89" s="41"/>
      <c r="AB89" s="222"/>
      <c r="AE89" s="257"/>
      <c r="AK89" s="39"/>
      <c r="AL89" s="39">
        <v>1</v>
      </c>
      <c r="AM89" s="39">
        <v>2</v>
      </c>
      <c r="AN89" s="39">
        <v>3</v>
      </c>
      <c r="AO89" s="39">
        <v>4</v>
      </c>
      <c r="AP89" s="39">
        <v>5</v>
      </c>
      <c r="AQ89" s="39">
        <v>6</v>
      </c>
      <c r="AR89" s="39">
        <v>7</v>
      </c>
      <c r="AS89" s="39">
        <v>8</v>
      </c>
      <c r="AT89" s="39">
        <v>9</v>
      </c>
      <c r="AU89" s="39">
        <v>10</v>
      </c>
    </row>
    <row r="90" spans="1:47" s="42" customFormat="1" ht="15.75">
      <c r="A90" s="201"/>
      <c r="B90" s="263"/>
      <c r="C90" s="253"/>
      <c r="D90" s="203"/>
      <c r="E90" s="203"/>
      <c r="F90" s="204"/>
      <c r="G90" s="375"/>
      <c r="H90" s="203"/>
      <c r="I90" s="206"/>
      <c r="J90" s="207"/>
      <c r="K90" s="203"/>
      <c r="L90" s="207"/>
      <c r="M90" s="208"/>
      <c r="N90" s="209"/>
      <c r="O90" s="856"/>
      <c r="P90" s="857"/>
      <c r="Q90" s="209"/>
      <c r="R90" s="856"/>
      <c r="S90" s="857"/>
      <c r="T90" s="209"/>
      <c r="U90" s="856"/>
      <c r="V90" s="857"/>
      <c r="W90" s="210"/>
      <c r="X90" s="882"/>
      <c r="Y90" s="883"/>
      <c r="Z90" s="211"/>
      <c r="AA90" s="210"/>
      <c r="AB90" s="212"/>
      <c r="AE90" s="257"/>
      <c r="AK90" s="39" t="s">
        <v>308</v>
      </c>
      <c r="AL90" s="39">
        <f>AL12+AL28+AL53+AL74</f>
        <v>1</v>
      </c>
      <c r="AM90" s="39">
        <f aca="true" t="shared" si="15" ref="AM90:AU90">AM12+AM28+AM53+AM74</f>
        <v>4</v>
      </c>
      <c r="AN90" s="39">
        <f t="shared" si="15"/>
        <v>3</v>
      </c>
      <c r="AO90" s="39">
        <f t="shared" si="15"/>
        <v>5</v>
      </c>
      <c r="AP90" s="39">
        <f t="shared" si="15"/>
        <v>4</v>
      </c>
      <c r="AQ90" s="39">
        <f t="shared" si="15"/>
        <v>4</v>
      </c>
      <c r="AR90" s="39">
        <f t="shared" si="15"/>
        <v>3</v>
      </c>
      <c r="AS90" s="39">
        <f t="shared" si="15"/>
        <v>3</v>
      </c>
      <c r="AT90" s="39">
        <f t="shared" si="15"/>
        <v>3</v>
      </c>
      <c r="AU90" s="39">
        <f t="shared" si="15"/>
        <v>1</v>
      </c>
    </row>
    <row r="91" spans="1:256" s="41" customFormat="1" ht="31.5">
      <c r="A91" s="201" t="s">
        <v>215</v>
      </c>
      <c r="B91" s="467" t="s">
        <v>141</v>
      </c>
      <c r="C91" s="218"/>
      <c r="D91" s="218">
        <v>9</v>
      </c>
      <c r="E91" s="218"/>
      <c r="F91" s="219"/>
      <c r="G91" s="374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856"/>
      <c r="P91" s="857"/>
      <c r="Q91" s="215"/>
      <c r="R91" s="856"/>
      <c r="S91" s="857"/>
      <c r="T91" s="220"/>
      <c r="U91" s="856"/>
      <c r="V91" s="857"/>
      <c r="W91" s="201"/>
      <c r="X91" s="882"/>
      <c r="Y91" s="883"/>
      <c r="Z91" s="201" t="s">
        <v>134</v>
      </c>
      <c r="AA91" s="221"/>
      <c r="AB91" s="222"/>
      <c r="AC91" s="200"/>
      <c r="AE91" s="258"/>
      <c r="AF91" s="42"/>
      <c r="AG91" s="42"/>
      <c r="AH91" s="42"/>
      <c r="AI91" s="42"/>
      <c r="AJ91" s="42"/>
      <c r="AK91" s="39" t="s">
        <v>309</v>
      </c>
      <c r="AL91" s="39">
        <f>AL13+AL29+AL54+AL75</f>
        <v>3</v>
      </c>
      <c r="AM91" s="39">
        <f aca="true" t="shared" si="16" ref="AM91:AU91">AM13+AM29+AM54+AM75</f>
        <v>0</v>
      </c>
      <c r="AN91" s="39">
        <f t="shared" si="16"/>
        <v>3</v>
      </c>
      <c r="AO91" s="39">
        <f t="shared" si="16"/>
        <v>1</v>
      </c>
      <c r="AP91" s="39">
        <f t="shared" si="16"/>
        <v>4</v>
      </c>
      <c r="AQ91" s="39">
        <f t="shared" si="16"/>
        <v>0</v>
      </c>
      <c r="AR91" s="39">
        <f t="shared" si="16"/>
        <v>2</v>
      </c>
      <c r="AS91" s="39">
        <f t="shared" si="16"/>
        <v>1</v>
      </c>
      <c r="AT91" s="39">
        <f t="shared" si="16"/>
        <v>3</v>
      </c>
      <c r="AU91" s="39">
        <f t="shared" si="16"/>
        <v>2</v>
      </c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201" t="s">
        <v>216</v>
      </c>
      <c r="B92" s="271" t="s">
        <v>76</v>
      </c>
      <c r="C92" s="218"/>
      <c r="D92" s="218">
        <v>10</v>
      </c>
      <c r="E92" s="218"/>
      <c r="F92" s="219"/>
      <c r="G92" s="374">
        <v>5</v>
      </c>
      <c r="H92" s="203">
        <f>G92*30</f>
        <v>150</v>
      </c>
      <c r="I92" s="218">
        <v>12</v>
      </c>
      <c r="J92" s="266">
        <v>12</v>
      </c>
      <c r="K92" s="218"/>
      <c r="L92" s="266">
        <v>0</v>
      </c>
      <c r="M92" s="267">
        <f>H92-I92</f>
        <v>138</v>
      </c>
      <c r="N92" s="220"/>
      <c r="O92" s="856"/>
      <c r="P92" s="857"/>
      <c r="Q92" s="220"/>
      <c r="R92" s="856"/>
      <c r="S92" s="857"/>
      <c r="T92" s="220"/>
      <c r="U92" s="856"/>
      <c r="V92" s="857"/>
      <c r="W92" s="201"/>
      <c r="X92" s="882"/>
      <c r="Y92" s="883"/>
      <c r="AA92" s="201" t="s">
        <v>280</v>
      </c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>
      <c r="A93" s="843" t="s">
        <v>224</v>
      </c>
      <c r="B93" s="929"/>
      <c r="C93" s="929"/>
      <c r="D93" s="929"/>
      <c r="E93" s="929"/>
      <c r="F93" s="929"/>
      <c r="G93" s="929"/>
      <c r="H93" s="929"/>
      <c r="I93" s="929"/>
      <c r="J93" s="929"/>
      <c r="K93" s="929"/>
      <c r="L93" s="929"/>
      <c r="M93" s="929"/>
      <c r="N93" s="929"/>
      <c r="O93" s="929"/>
      <c r="P93" s="929"/>
      <c r="Q93" s="929"/>
      <c r="R93" s="929"/>
      <c r="S93" s="929"/>
      <c r="T93" s="929"/>
      <c r="U93" s="929"/>
      <c r="V93" s="929"/>
      <c r="W93" s="929"/>
      <c r="X93" s="929"/>
      <c r="Y93" s="929"/>
      <c r="Z93" s="929"/>
      <c r="AA93" s="929"/>
      <c r="AB93" s="930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1.5">
      <c r="A94" s="201" t="s">
        <v>216</v>
      </c>
      <c r="B94" s="272" t="s">
        <v>202</v>
      </c>
      <c r="C94" s="264"/>
      <c r="D94" s="264">
        <v>9</v>
      </c>
      <c r="E94" s="264"/>
      <c r="F94" s="265"/>
      <c r="G94" s="376">
        <v>13</v>
      </c>
      <c r="H94" s="301">
        <f>G94*30</f>
        <v>390</v>
      </c>
      <c r="I94" s="301">
        <v>8</v>
      </c>
      <c r="J94" s="302">
        <v>8</v>
      </c>
      <c r="K94" s="301"/>
      <c r="L94" s="302"/>
      <c r="M94" s="303">
        <f>H94-I94</f>
        <v>382</v>
      </c>
      <c r="N94" s="304"/>
      <c r="O94" s="856"/>
      <c r="P94" s="857"/>
      <c r="Q94" s="304"/>
      <c r="R94" s="856"/>
      <c r="S94" s="857"/>
      <c r="T94" s="304"/>
      <c r="U94" s="856"/>
      <c r="V94" s="857"/>
      <c r="W94" s="305"/>
      <c r="X94" s="882"/>
      <c r="Y94" s="883"/>
      <c r="Z94" s="307" t="s">
        <v>134</v>
      </c>
      <c r="AA94" s="306"/>
      <c r="AB94" s="308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3"/>
      <c r="B95" s="224"/>
      <c r="C95" s="225"/>
      <c r="D95" s="225"/>
      <c r="E95" s="225"/>
      <c r="F95" s="226"/>
      <c r="G95" s="309"/>
      <c r="H95" s="310"/>
      <c r="I95" s="310"/>
      <c r="J95" s="311"/>
      <c r="K95" s="310"/>
      <c r="L95" s="311"/>
      <c r="M95" s="312"/>
      <c r="N95" s="313"/>
      <c r="O95" s="886"/>
      <c r="P95" s="887"/>
      <c r="Q95" s="313"/>
      <c r="R95" s="886"/>
      <c r="S95" s="887"/>
      <c r="T95" s="313"/>
      <c r="U95" s="886"/>
      <c r="V95" s="887"/>
      <c r="W95" s="314"/>
      <c r="X95" s="890"/>
      <c r="Y95" s="891"/>
      <c r="Z95" s="315"/>
      <c r="AA95" s="314"/>
      <c r="AB95" s="316"/>
      <c r="AC95" s="273"/>
      <c r="AD95" s="274"/>
      <c r="AE95" s="275"/>
      <c r="AF95" s="276"/>
      <c r="AG95" s="42">
        <v>24</v>
      </c>
      <c r="AH95" s="42">
        <v>2</v>
      </c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thickBot="1">
      <c r="A96" s="846" t="s">
        <v>168</v>
      </c>
      <c r="B96" s="846"/>
      <c r="C96" s="227"/>
      <c r="D96" s="227"/>
      <c r="E96" s="227"/>
      <c r="F96" s="228"/>
      <c r="G96" s="317">
        <f>G73+G74+G75+G80+G83+G89+G91+G92</f>
        <v>64.5</v>
      </c>
      <c r="H96" s="317">
        <f>H73+H74+H75+H80+H83+H89+H91+H92</f>
        <v>1935</v>
      </c>
      <c r="I96" s="318">
        <f>I73+I74+I76+I77+I78+I79+I81+I82+I84+I85+I89+I91+I92</f>
        <v>158</v>
      </c>
      <c r="J96" s="319">
        <f>'вспом расчет'!J96</f>
        <v>124</v>
      </c>
      <c r="K96" s="319">
        <f>'вспом расчет'!K96</f>
        <v>16</v>
      </c>
      <c r="L96" s="319">
        <f>'вспом расчет'!L96</f>
        <v>18</v>
      </c>
      <c r="M96" s="318">
        <f>M73+M74+M76+M77+M78+M79+M81+M82+M84+M85+M89+M91+M92</f>
        <v>1777</v>
      </c>
      <c r="N96" s="320"/>
      <c r="O96" s="888"/>
      <c r="P96" s="889"/>
      <c r="Q96" s="320"/>
      <c r="R96" s="888"/>
      <c r="S96" s="889"/>
      <c r="T96" s="320"/>
      <c r="U96" s="888"/>
      <c r="V96" s="889"/>
      <c r="W96" s="477" t="s">
        <v>293</v>
      </c>
      <c r="X96" s="1026" t="s">
        <v>294</v>
      </c>
      <c r="Y96" s="1027"/>
      <c r="Z96" s="477" t="s">
        <v>296</v>
      </c>
      <c r="AA96" s="477" t="s">
        <v>296</v>
      </c>
      <c r="AB96" s="322"/>
      <c r="AC96" s="274"/>
      <c r="AD96" s="274"/>
      <c r="AE96" s="275"/>
      <c r="AF96" s="276"/>
      <c r="AG96" s="42">
        <v>36</v>
      </c>
      <c r="AH96" s="42">
        <v>4</v>
      </c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4" s="55" customFormat="1" ht="17.25" customHeight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9"/>
      <c r="AG97" s="55">
        <v>40</v>
      </c>
      <c r="AH97" s="55">
        <v>6</v>
      </c>
    </row>
    <row r="98" spans="1:34" s="55" customFormat="1" ht="17.25" customHeight="1" thickBot="1">
      <c r="A98" s="839" t="s">
        <v>86</v>
      </c>
      <c r="B98" s="926"/>
      <c r="C98" s="927"/>
      <c r="D98" s="927"/>
      <c r="E98" s="927"/>
      <c r="F98" s="928"/>
      <c r="G98" s="147">
        <f aca="true" t="shared" si="17" ref="G98:M98">G96+G67</f>
        <v>119.5</v>
      </c>
      <c r="H98" s="148">
        <f t="shared" si="17"/>
        <v>3585</v>
      </c>
      <c r="I98" s="148">
        <f t="shared" si="17"/>
        <v>296</v>
      </c>
      <c r="J98" s="148">
        <f t="shared" si="17"/>
        <v>214</v>
      </c>
      <c r="K98" s="148">
        <f t="shared" si="17"/>
        <v>16</v>
      </c>
      <c r="L98" s="148">
        <f t="shared" si="17"/>
        <v>66</v>
      </c>
      <c r="M98" s="148">
        <f t="shared" si="17"/>
        <v>3289</v>
      </c>
      <c r="N98" s="144"/>
      <c r="O98" s="898"/>
      <c r="P98" s="899"/>
      <c r="Q98" s="144"/>
      <c r="R98" s="898"/>
      <c r="S98" s="899"/>
      <c r="T98" s="144"/>
      <c r="U98" s="898"/>
      <c r="V98" s="899"/>
      <c r="W98" s="145"/>
      <c r="X98" s="896"/>
      <c r="Y98" s="897"/>
      <c r="Z98" s="145"/>
      <c r="AA98" s="145"/>
      <c r="AB98" s="146"/>
      <c r="AC98" s="64"/>
      <c r="AE98" s="259"/>
      <c r="AG98" s="55">
        <v>40</v>
      </c>
      <c r="AH98" s="55">
        <v>6</v>
      </c>
    </row>
    <row r="99" spans="1:36" s="55" customFormat="1" ht="17.25" customHeight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9"/>
      <c r="AI99" s="38" t="s">
        <v>302</v>
      </c>
      <c r="AJ99" s="484">
        <f>AJ12+AJ27+AJ52+AJ73</f>
        <v>40</v>
      </c>
    </row>
    <row r="100" spans="1:36" s="55" customFormat="1" ht="17.25" customHeight="1" thickBot="1">
      <c r="A100" s="359" t="s">
        <v>217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9"/>
      <c r="AC100" s="64"/>
      <c r="AE100" s="259"/>
      <c r="AG100" s="55">
        <f>64*30</f>
        <v>1920</v>
      </c>
      <c r="AI100" s="38" t="s">
        <v>303</v>
      </c>
      <c r="AJ100" s="484">
        <f>AJ13+AJ28+AJ53+AJ74</f>
        <v>43.5</v>
      </c>
    </row>
    <row r="101" spans="1:36" s="55" customFormat="1" ht="17.25" customHeight="1" thickBot="1">
      <c r="A101" s="179" t="s">
        <v>156</v>
      </c>
      <c r="B101" s="78" t="s">
        <v>22</v>
      </c>
      <c r="C101" s="73"/>
      <c r="D101" s="79" t="s">
        <v>253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60"/>
      <c r="P101" s="361"/>
      <c r="Q101" s="80"/>
      <c r="R101" s="360"/>
      <c r="S101" s="361"/>
      <c r="T101" s="80"/>
      <c r="U101" s="900"/>
      <c r="V101" s="901"/>
      <c r="W101" s="75"/>
      <c r="X101" s="892"/>
      <c r="Y101" s="893"/>
      <c r="Z101" s="76"/>
      <c r="AA101" s="76"/>
      <c r="AB101" s="76"/>
      <c r="AC101" s="64"/>
      <c r="AE101" s="259"/>
      <c r="AI101" s="38" t="s">
        <v>304</v>
      </c>
      <c r="AJ101" s="484">
        <f>AJ14+AJ29+AJ54+AJ75</f>
        <v>49</v>
      </c>
    </row>
    <row r="102" spans="1:36" s="55" customFormat="1" ht="17.25" customHeight="1" thickBot="1">
      <c r="A102" s="813" t="s">
        <v>38</v>
      </c>
      <c r="B102" s="838"/>
      <c r="C102" s="924"/>
      <c r="D102" s="924"/>
      <c r="E102" s="924"/>
      <c r="F102" s="925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894"/>
      <c r="P102" s="895"/>
      <c r="Q102" s="158"/>
      <c r="R102" s="894"/>
      <c r="S102" s="895"/>
      <c r="T102" s="158"/>
      <c r="U102" s="894"/>
      <c r="V102" s="895"/>
      <c r="W102" s="158"/>
      <c r="X102" s="894"/>
      <c r="Y102" s="895"/>
      <c r="Z102" s="158"/>
      <c r="AA102" s="158"/>
      <c r="AB102" s="158"/>
      <c r="AC102" s="64"/>
      <c r="AE102" s="259"/>
      <c r="AI102" s="38" t="s">
        <v>305</v>
      </c>
      <c r="AJ102" s="484">
        <f>AJ15+AJ30+AJ55+AJ76</f>
        <v>54</v>
      </c>
    </row>
    <row r="103" spans="1:36" s="55" customFormat="1" ht="17.25" customHeight="1" thickBot="1">
      <c r="A103" s="813" t="s">
        <v>169</v>
      </c>
      <c r="B103" s="814"/>
      <c r="C103" s="814"/>
      <c r="D103" s="814"/>
      <c r="E103" s="814"/>
      <c r="F103" s="814"/>
      <c r="G103" s="814"/>
      <c r="H103" s="815"/>
      <c r="I103" s="814"/>
      <c r="J103" s="814"/>
      <c r="K103" s="814"/>
      <c r="L103" s="814"/>
      <c r="M103" s="814"/>
      <c r="N103" s="814"/>
      <c r="O103" s="814"/>
      <c r="P103" s="814"/>
      <c r="Q103" s="814"/>
      <c r="R103" s="814"/>
      <c r="S103" s="814"/>
      <c r="T103" s="814"/>
      <c r="U103" s="814"/>
      <c r="V103" s="814"/>
      <c r="W103" s="814"/>
      <c r="X103" s="814"/>
      <c r="Y103" s="814"/>
      <c r="Z103" s="814"/>
      <c r="AA103" s="814"/>
      <c r="AB103" s="816"/>
      <c r="AC103" s="64"/>
      <c r="AE103" s="259"/>
      <c r="AI103" s="38" t="s">
        <v>306</v>
      </c>
      <c r="AJ103" s="484">
        <f>AJ16+AJ31+AJ56+AJ77</f>
        <v>34</v>
      </c>
    </row>
    <row r="104" spans="1:36" s="55" customFormat="1" ht="17.25" customHeight="1" thickBot="1">
      <c r="A104" s="180" t="s">
        <v>157</v>
      </c>
      <c r="B104" s="82" t="s">
        <v>82</v>
      </c>
      <c r="C104" s="81" t="s">
        <v>253</v>
      </c>
      <c r="D104" s="83"/>
      <c r="E104" s="83"/>
      <c r="F104" s="84"/>
      <c r="G104" s="478">
        <v>3</v>
      </c>
      <c r="H104" s="378">
        <f>G104*30</f>
        <v>90</v>
      </c>
      <c r="I104" s="83"/>
      <c r="J104" s="83"/>
      <c r="K104" s="83"/>
      <c r="L104" s="83"/>
      <c r="M104" s="83"/>
      <c r="N104" s="85"/>
      <c r="O104" s="916"/>
      <c r="P104" s="917"/>
      <c r="Q104" s="86"/>
      <c r="R104" s="766"/>
      <c r="S104" s="767"/>
      <c r="T104" s="86"/>
      <c r="U104" s="766"/>
      <c r="V104" s="767"/>
      <c r="W104" s="86"/>
      <c r="X104" s="766"/>
      <c r="Y104" s="767"/>
      <c r="Z104" s="87"/>
      <c r="AA104" s="87"/>
      <c r="AB104" s="87"/>
      <c r="AC104" s="64"/>
      <c r="AE104" s="259"/>
      <c r="AI104" s="55" t="s">
        <v>307</v>
      </c>
      <c r="AJ104" s="484">
        <f>G102+G105</f>
        <v>19.5</v>
      </c>
    </row>
    <row r="105" spans="1:36" s="55" customFormat="1" ht="17.25" customHeight="1" thickBot="1">
      <c r="A105" s="817" t="s">
        <v>38</v>
      </c>
      <c r="B105" s="924"/>
      <c r="C105" s="924"/>
      <c r="D105" s="924"/>
      <c r="E105" s="924"/>
      <c r="F105" s="925"/>
      <c r="G105" s="479">
        <v>3</v>
      </c>
      <c r="H105" s="378">
        <f>G105*30</f>
        <v>90</v>
      </c>
      <c r="I105" s="157"/>
      <c r="J105" s="157"/>
      <c r="K105" s="157"/>
      <c r="L105" s="157"/>
      <c r="M105" s="157"/>
      <c r="N105" s="155"/>
      <c r="O105" s="916"/>
      <c r="P105" s="917"/>
      <c r="Q105" s="156"/>
      <c r="R105" s="766"/>
      <c r="S105" s="767"/>
      <c r="T105" s="156"/>
      <c r="U105" s="766"/>
      <c r="V105" s="767"/>
      <c r="W105" s="156"/>
      <c r="X105" s="766"/>
      <c r="Y105" s="767"/>
      <c r="Z105" s="149"/>
      <c r="AA105" s="149"/>
      <c r="AB105" s="149"/>
      <c r="AC105" s="64"/>
      <c r="AE105" s="259"/>
      <c r="AJ105" s="484">
        <f>SUM(AJ99:AJ104)</f>
        <v>240</v>
      </c>
    </row>
    <row r="106" spans="1:31" s="55" customFormat="1" ht="17.25" customHeight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9"/>
    </row>
    <row r="107" spans="1:31" s="55" customFormat="1" ht="12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9"/>
    </row>
    <row r="108" spans="1:31" s="55" customFormat="1" ht="17.25" customHeight="1" thickBot="1">
      <c r="A108" s="820" t="s">
        <v>218</v>
      </c>
      <c r="B108" s="821"/>
      <c r="C108" s="821"/>
      <c r="D108" s="821"/>
      <c r="E108" s="821"/>
      <c r="F108" s="822"/>
      <c r="G108" s="290">
        <f aca="true" t="shared" si="18" ref="G108:M108">G25+G48+G98+G102+G105</f>
        <v>240</v>
      </c>
      <c r="H108" s="290">
        <f t="shared" si="18"/>
        <v>7200</v>
      </c>
      <c r="I108" s="290">
        <f t="shared" si="18"/>
        <v>510</v>
      </c>
      <c r="J108" s="290">
        <f t="shared" si="18"/>
        <v>356</v>
      </c>
      <c r="K108" s="290">
        <f t="shared" si="18"/>
        <v>40</v>
      </c>
      <c r="L108" s="290">
        <f t="shared" si="18"/>
        <v>114</v>
      </c>
      <c r="M108" s="290">
        <f t="shared" si="18"/>
        <v>6105</v>
      </c>
      <c r="N108" s="291"/>
      <c r="O108" s="906"/>
      <c r="P108" s="907"/>
      <c r="Q108" s="291"/>
      <c r="R108" s="906"/>
      <c r="S108" s="907"/>
      <c r="T108" s="291"/>
      <c r="U108" s="906"/>
      <c r="V108" s="907"/>
      <c r="W108" s="292"/>
      <c r="X108" s="914"/>
      <c r="Y108" s="915"/>
      <c r="Z108" s="292"/>
      <c r="AA108" s="292"/>
      <c r="AB108" s="293"/>
      <c r="AE108" s="259"/>
    </row>
    <row r="109" spans="1:31" s="38" customFormat="1" ht="15.75">
      <c r="A109" s="847" t="s">
        <v>32</v>
      </c>
      <c r="B109" s="847"/>
      <c r="C109" s="847"/>
      <c r="D109" s="847"/>
      <c r="E109" s="847"/>
      <c r="F109" s="847"/>
      <c r="G109" s="847"/>
      <c r="H109" s="847"/>
      <c r="I109" s="847"/>
      <c r="J109" s="847"/>
      <c r="K109" s="847"/>
      <c r="L109" s="847"/>
      <c r="M109" s="847"/>
      <c r="N109" s="480" t="s">
        <v>292</v>
      </c>
      <c r="O109" s="1022" t="s">
        <v>291</v>
      </c>
      <c r="P109" s="1023"/>
      <c r="Q109" s="481" t="s">
        <v>296</v>
      </c>
      <c r="R109" s="1022" t="s">
        <v>299</v>
      </c>
      <c r="S109" s="1023"/>
      <c r="T109" s="481" t="s">
        <v>300</v>
      </c>
      <c r="U109" s="1024" t="s">
        <v>289</v>
      </c>
      <c r="V109" s="1025"/>
      <c r="W109" s="482" t="s">
        <v>295</v>
      </c>
      <c r="X109" s="1024" t="s">
        <v>299</v>
      </c>
      <c r="Y109" s="1025"/>
      <c r="Z109" s="482" t="s">
        <v>301</v>
      </c>
      <c r="AA109" s="482" t="s">
        <v>296</v>
      </c>
      <c r="AB109" s="297"/>
      <c r="AE109" s="256"/>
    </row>
    <row r="110" spans="1:31" s="42" customFormat="1" ht="15.75">
      <c r="A110" s="830" t="s">
        <v>33</v>
      </c>
      <c r="B110" s="830"/>
      <c r="C110" s="830"/>
      <c r="D110" s="830"/>
      <c r="E110" s="830"/>
      <c r="F110" s="830"/>
      <c r="G110" s="830"/>
      <c r="H110" s="830"/>
      <c r="I110" s="830"/>
      <c r="J110" s="830"/>
      <c r="K110" s="830"/>
      <c r="L110" s="830"/>
      <c r="M110" s="830"/>
      <c r="N110" s="298">
        <v>2</v>
      </c>
      <c r="O110" s="904">
        <v>5</v>
      </c>
      <c r="P110" s="905"/>
      <c r="Q110" s="299">
        <v>2</v>
      </c>
      <c r="R110" s="904">
        <v>3</v>
      </c>
      <c r="S110" s="905"/>
      <c r="T110" s="299">
        <v>3</v>
      </c>
      <c r="U110" s="910">
        <v>4</v>
      </c>
      <c r="V110" s="911"/>
      <c r="W110" s="300">
        <v>2</v>
      </c>
      <c r="X110" s="910">
        <v>3</v>
      </c>
      <c r="Y110" s="911"/>
      <c r="Z110" s="300">
        <v>3</v>
      </c>
      <c r="AA110" s="300">
        <v>2</v>
      </c>
      <c r="AB110" s="300"/>
      <c r="AE110" s="257"/>
    </row>
    <row r="111" spans="1:31" s="42" customFormat="1" ht="15.75">
      <c r="A111" s="823" t="s">
        <v>34</v>
      </c>
      <c r="B111" s="823"/>
      <c r="C111" s="823"/>
      <c r="D111" s="823"/>
      <c r="E111" s="823"/>
      <c r="F111" s="823"/>
      <c r="G111" s="823"/>
      <c r="H111" s="823"/>
      <c r="I111" s="823"/>
      <c r="J111" s="823"/>
      <c r="K111" s="823"/>
      <c r="L111" s="823"/>
      <c r="M111" s="823"/>
      <c r="N111" s="229">
        <v>3</v>
      </c>
      <c r="O111" s="748">
        <v>1</v>
      </c>
      <c r="P111" s="749"/>
      <c r="Q111" s="230">
        <v>2</v>
      </c>
      <c r="R111" s="920">
        <v>1</v>
      </c>
      <c r="S111" s="921"/>
      <c r="T111" s="230">
        <v>3</v>
      </c>
      <c r="U111" s="922">
        <v>2</v>
      </c>
      <c r="V111" s="923"/>
      <c r="W111" s="231">
        <v>1</v>
      </c>
      <c r="X111" s="922">
        <v>0</v>
      </c>
      <c r="Y111" s="923"/>
      <c r="Z111" s="197">
        <v>3</v>
      </c>
      <c r="AA111" s="197">
        <v>2</v>
      </c>
      <c r="AB111" s="197"/>
      <c r="AE111" s="257"/>
    </row>
    <row r="112" spans="1:31" s="42" customFormat="1" ht="15.75">
      <c r="A112" s="823" t="s">
        <v>35</v>
      </c>
      <c r="B112" s="823"/>
      <c r="C112" s="823"/>
      <c r="D112" s="823"/>
      <c r="E112" s="823"/>
      <c r="F112" s="823"/>
      <c r="G112" s="823"/>
      <c r="H112" s="823"/>
      <c r="I112" s="823"/>
      <c r="J112" s="823"/>
      <c r="K112" s="823"/>
      <c r="L112" s="823"/>
      <c r="M112" s="823"/>
      <c r="N112" s="229"/>
      <c r="O112" s="748"/>
      <c r="P112" s="749"/>
      <c r="Q112" s="197"/>
      <c r="R112" s="745"/>
      <c r="S112" s="746"/>
      <c r="T112" s="197"/>
      <c r="U112" s="745">
        <v>1</v>
      </c>
      <c r="V112" s="746"/>
      <c r="W112" s="197">
        <v>1</v>
      </c>
      <c r="X112" s="745"/>
      <c r="Y112" s="746"/>
      <c r="Z112" s="197"/>
      <c r="AA112" s="197">
        <v>1</v>
      </c>
      <c r="AB112" s="197"/>
      <c r="AE112" s="257"/>
    </row>
    <row r="113" spans="1:31" s="42" customFormat="1" ht="15.75">
      <c r="A113" s="793" t="s">
        <v>59</v>
      </c>
      <c r="B113" s="793"/>
      <c r="C113" s="793"/>
      <c r="D113" s="793"/>
      <c r="E113" s="793"/>
      <c r="F113" s="793"/>
      <c r="G113" s="793"/>
      <c r="H113" s="793"/>
      <c r="I113" s="793"/>
      <c r="J113" s="793"/>
      <c r="K113" s="793"/>
      <c r="L113" s="793"/>
      <c r="M113" s="793"/>
      <c r="N113" s="232"/>
      <c r="O113" s="748"/>
      <c r="P113" s="749"/>
      <c r="Q113" s="197"/>
      <c r="R113" s="745"/>
      <c r="S113" s="746"/>
      <c r="T113" s="197"/>
      <c r="U113" s="745"/>
      <c r="V113" s="746"/>
      <c r="W113" s="197"/>
      <c r="X113" s="745"/>
      <c r="Y113" s="746"/>
      <c r="Z113" s="39"/>
      <c r="AA113" s="39"/>
      <c r="AB113" s="39"/>
      <c r="AE113" s="257"/>
    </row>
    <row r="114" spans="1:31" s="42" customFormat="1" ht="15.75">
      <c r="A114" s="793" t="s">
        <v>63</v>
      </c>
      <c r="B114" s="793"/>
      <c r="C114" s="793"/>
      <c r="D114" s="793"/>
      <c r="E114" s="793"/>
      <c r="F114" s="793"/>
      <c r="G114" s="793"/>
      <c r="H114" s="793"/>
      <c r="I114" s="793"/>
      <c r="J114" s="793"/>
      <c r="K114" s="793"/>
      <c r="L114" s="793"/>
      <c r="M114" s="793"/>
      <c r="N114" s="747" t="s">
        <v>139</v>
      </c>
      <c r="O114" s="747"/>
      <c r="P114" s="747"/>
      <c r="Q114" s="747" t="s">
        <v>297</v>
      </c>
      <c r="R114" s="747"/>
      <c r="S114" s="747"/>
      <c r="T114" s="747" t="s">
        <v>298</v>
      </c>
      <c r="U114" s="747"/>
      <c r="V114" s="747"/>
      <c r="W114" s="747" t="s">
        <v>93</v>
      </c>
      <c r="X114" s="747"/>
      <c r="Y114" s="747"/>
      <c r="Z114" s="747" t="s">
        <v>93</v>
      </c>
      <c r="AA114" s="747"/>
      <c r="AB114" s="747"/>
      <c r="AE114" s="257"/>
    </row>
    <row r="115" spans="1:31" s="42" customFormat="1" ht="15.75">
      <c r="A115" s="194"/>
      <c r="B115" s="488"/>
      <c r="C115" s="488"/>
      <c r="D115" s="488"/>
      <c r="E115" s="488"/>
      <c r="F115" s="488"/>
      <c r="G115" s="488"/>
      <c r="H115" s="488"/>
      <c r="I115" s="488"/>
      <c r="J115" s="488"/>
      <c r="K115" s="488"/>
      <c r="L115" s="488"/>
      <c r="M115" s="488"/>
      <c r="N115" s="1019">
        <f>AJ99</f>
        <v>40</v>
      </c>
      <c r="O115" s="1020"/>
      <c r="P115" s="1020"/>
      <c r="Q115" s="1019">
        <f>AJ100</f>
        <v>43.5</v>
      </c>
      <c r="R115" s="1020"/>
      <c r="S115" s="1020"/>
      <c r="T115" s="1019">
        <f>AJ101</f>
        <v>49</v>
      </c>
      <c r="U115" s="1020"/>
      <c r="V115" s="1020"/>
      <c r="W115" s="1021">
        <f>AJ102</f>
        <v>54</v>
      </c>
      <c r="X115" s="1021"/>
      <c r="Y115" s="1021"/>
      <c r="Z115" s="1021">
        <f>AJ103+AJ104</f>
        <v>53.5</v>
      </c>
      <c r="AA115" s="1021"/>
      <c r="AB115" s="1021"/>
      <c r="AC115" s="38"/>
      <c r="AD115" s="13"/>
      <c r="AE115" s="13"/>
    </row>
    <row r="116" spans="1:31" s="42" customFormat="1" ht="15.75">
      <c r="A116" s="194"/>
      <c r="B116" s="495"/>
      <c r="C116" s="495"/>
      <c r="D116" s="495"/>
      <c r="E116" s="495"/>
      <c r="F116" s="495"/>
      <c r="G116" s="495"/>
      <c r="H116" s="495"/>
      <c r="I116" s="495"/>
      <c r="J116" s="495"/>
      <c r="K116" s="495"/>
      <c r="L116" s="495"/>
      <c r="M116" s="495"/>
      <c r="N116" s="1019">
        <f>N115+Q115+T115+W115+Z115</f>
        <v>240</v>
      </c>
      <c r="O116" s="1020"/>
      <c r="P116" s="1020"/>
      <c r="Q116" s="1020"/>
      <c r="R116" s="1020"/>
      <c r="S116" s="1020"/>
      <c r="T116" s="1020"/>
      <c r="U116" s="1020"/>
      <c r="V116" s="1020"/>
      <c r="W116" s="1020"/>
      <c r="X116" s="1020"/>
      <c r="Y116" s="1020"/>
      <c r="Z116" s="1020"/>
      <c r="AA116" s="1020"/>
      <c r="AB116" s="1020"/>
      <c r="AC116" s="38"/>
      <c r="AD116" s="13"/>
      <c r="AE116" s="13"/>
    </row>
    <row r="117" spans="1:31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171</v>
      </c>
      <c r="C118" s="167"/>
      <c r="D118" s="260"/>
      <c r="E118" s="260"/>
      <c r="F118" s="260"/>
      <c r="G118" s="260"/>
      <c r="H118" s="260"/>
      <c r="I118" s="167"/>
      <c r="J118" s="824" t="s">
        <v>158</v>
      </c>
      <c r="K118" s="825"/>
      <c r="L118" s="825"/>
      <c r="M118" s="825"/>
      <c r="N118" s="825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250</v>
      </c>
      <c r="C119" s="167"/>
      <c r="D119" s="261"/>
      <c r="E119" s="261"/>
      <c r="F119" s="261"/>
      <c r="G119" s="261"/>
      <c r="H119" s="261"/>
      <c r="I119" s="167"/>
      <c r="J119" s="811" t="s">
        <v>251</v>
      </c>
      <c r="K119" s="919"/>
      <c r="L119" s="919"/>
      <c r="M119" s="919"/>
      <c r="N119" s="919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62"/>
      <c r="E120" s="262"/>
      <c r="F120" s="262"/>
      <c r="G120" s="262"/>
      <c r="H120" s="262"/>
      <c r="I120" s="160"/>
      <c r="J120" s="811"/>
      <c r="K120" s="919"/>
      <c r="L120" s="919"/>
      <c r="M120" s="919"/>
      <c r="N120" s="919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.7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.75">
      <c r="W144" s="22"/>
      <c r="X144" s="22"/>
      <c r="Y144" s="22"/>
      <c r="Z144" s="22"/>
      <c r="AA144" s="22"/>
      <c r="AB144" s="22"/>
      <c r="AC144" s="14"/>
    </row>
    <row r="145" spans="23:29" ht="15.75">
      <c r="W145" s="14"/>
      <c r="X145" s="14"/>
      <c r="Y145" s="14"/>
      <c r="Z145" s="14"/>
      <c r="AA145" s="14"/>
      <c r="AB145" s="14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8" ht="15.75">
      <c r="W147" s="14"/>
      <c r="X147" s="14"/>
      <c r="Y147" s="14"/>
      <c r="Z147" s="14"/>
      <c r="AA147" s="14"/>
      <c r="AB147" s="14"/>
    </row>
  </sheetData>
  <sheetProtection/>
  <mergeCells count="418"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R6:S6"/>
    <mergeCell ref="U6:V6"/>
    <mergeCell ref="X6:Y6"/>
    <mergeCell ref="O7:P7"/>
    <mergeCell ref="R7:S7"/>
    <mergeCell ref="U7:V7"/>
    <mergeCell ref="X7:Y7"/>
    <mergeCell ref="O8:P8"/>
    <mergeCell ref="R8:S8"/>
    <mergeCell ref="U8:V8"/>
    <mergeCell ref="X8:Y8"/>
    <mergeCell ref="A9:AB9"/>
    <mergeCell ref="A10:AB10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U14:V14"/>
    <mergeCell ref="X14:Y14"/>
    <mergeCell ref="O15:P15"/>
    <mergeCell ref="R15:S15"/>
    <mergeCell ref="U15:V15"/>
    <mergeCell ref="X15:Y15"/>
    <mergeCell ref="O16:P16"/>
    <mergeCell ref="R16:S16"/>
    <mergeCell ref="U16:V16"/>
    <mergeCell ref="X16:Y16"/>
    <mergeCell ref="O17:P17"/>
    <mergeCell ref="R17:S17"/>
    <mergeCell ref="U17:V17"/>
    <mergeCell ref="X17:Y17"/>
    <mergeCell ref="O18:P18"/>
    <mergeCell ref="R18:S18"/>
    <mergeCell ref="U18:V18"/>
    <mergeCell ref="X18:Y18"/>
    <mergeCell ref="O19:P19"/>
    <mergeCell ref="R19:S19"/>
    <mergeCell ref="U19:V19"/>
    <mergeCell ref="X19:Y19"/>
    <mergeCell ref="O20:P20"/>
    <mergeCell ref="R20:S20"/>
    <mergeCell ref="U20:V20"/>
    <mergeCell ref="X20:Y20"/>
    <mergeCell ref="O21:P21"/>
    <mergeCell ref="R21:S21"/>
    <mergeCell ref="U21:V21"/>
    <mergeCell ref="X21:Y21"/>
    <mergeCell ref="O22:P22"/>
    <mergeCell ref="R22:S22"/>
    <mergeCell ref="U22:V22"/>
    <mergeCell ref="X22:Y22"/>
    <mergeCell ref="O23:P23"/>
    <mergeCell ref="R23:S23"/>
    <mergeCell ref="U23:V23"/>
    <mergeCell ref="X23:Y23"/>
    <mergeCell ref="O24:P24"/>
    <mergeCell ref="R24:S24"/>
    <mergeCell ref="U24:V24"/>
    <mergeCell ref="X24:Y24"/>
    <mergeCell ref="A25:F25"/>
    <mergeCell ref="O25:P25"/>
    <mergeCell ref="R25:S25"/>
    <mergeCell ref="U25:V25"/>
    <mergeCell ref="X25:Y25"/>
    <mergeCell ref="A26:AB26"/>
    <mergeCell ref="O27:P27"/>
    <mergeCell ref="R27:S27"/>
    <mergeCell ref="U27:V27"/>
    <mergeCell ref="X27:Y27"/>
    <mergeCell ref="O28:P28"/>
    <mergeCell ref="R28:S28"/>
    <mergeCell ref="U28:V28"/>
    <mergeCell ref="X28:Y28"/>
    <mergeCell ref="O29:P29"/>
    <mergeCell ref="R29:S29"/>
    <mergeCell ref="U29:V29"/>
    <mergeCell ref="X29:Y29"/>
    <mergeCell ref="O30:P30"/>
    <mergeCell ref="R30:S30"/>
    <mergeCell ref="U30:V30"/>
    <mergeCell ref="X30:Y30"/>
    <mergeCell ref="O31:P31"/>
    <mergeCell ref="R31:S31"/>
    <mergeCell ref="U31:V31"/>
    <mergeCell ref="X31:Y31"/>
    <mergeCell ref="O32:P32"/>
    <mergeCell ref="R32:S32"/>
    <mergeCell ref="U32:V32"/>
    <mergeCell ref="X32:Y32"/>
    <mergeCell ref="O33:P33"/>
    <mergeCell ref="R33:S33"/>
    <mergeCell ref="U33:V33"/>
    <mergeCell ref="X33:Y33"/>
    <mergeCell ref="O34:P34"/>
    <mergeCell ref="R34:S34"/>
    <mergeCell ref="U34:V34"/>
    <mergeCell ref="X34:Y34"/>
    <mergeCell ref="O35:P35"/>
    <mergeCell ref="R35:S35"/>
    <mergeCell ref="U35:V35"/>
    <mergeCell ref="X35:Y35"/>
    <mergeCell ref="O36:P36"/>
    <mergeCell ref="R36:S36"/>
    <mergeCell ref="U36:V36"/>
    <mergeCell ref="X36:Y36"/>
    <mergeCell ref="O37:P37"/>
    <mergeCell ref="R37:S37"/>
    <mergeCell ref="U37:V37"/>
    <mergeCell ref="X37:Y37"/>
    <mergeCell ref="O38:P38"/>
    <mergeCell ref="R38:S38"/>
    <mergeCell ref="U38:V38"/>
    <mergeCell ref="X38:Y38"/>
    <mergeCell ref="O39:P39"/>
    <mergeCell ref="R39:S39"/>
    <mergeCell ref="U39:V39"/>
    <mergeCell ref="X39:Y39"/>
    <mergeCell ref="O40:P40"/>
    <mergeCell ref="R40:S40"/>
    <mergeCell ref="U40:V40"/>
    <mergeCell ref="X40:Y40"/>
    <mergeCell ref="O41:P41"/>
    <mergeCell ref="R41:S41"/>
    <mergeCell ref="U41:V41"/>
    <mergeCell ref="X41:Y41"/>
    <mergeCell ref="R42:S42"/>
    <mergeCell ref="U42:V42"/>
    <mergeCell ref="X42:Y42"/>
    <mergeCell ref="O43:P43"/>
    <mergeCell ref="R43:S43"/>
    <mergeCell ref="U43:V43"/>
    <mergeCell ref="X43:Y43"/>
    <mergeCell ref="O44:P44"/>
    <mergeCell ref="R44:S44"/>
    <mergeCell ref="U44:V44"/>
    <mergeCell ref="X44:Y44"/>
    <mergeCell ref="O45:P45"/>
    <mergeCell ref="R45:S45"/>
    <mergeCell ref="U45:V45"/>
    <mergeCell ref="X45:Y45"/>
    <mergeCell ref="O46:P46"/>
    <mergeCell ref="R46:S46"/>
    <mergeCell ref="U46:V46"/>
    <mergeCell ref="X46:Y46"/>
    <mergeCell ref="O47:P47"/>
    <mergeCell ref="R47:S47"/>
    <mergeCell ref="U47:V47"/>
    <mergeCell ref="X47:Y47"/>
    <mergeCell ref="A48:F48"/>
    <mergeCell ref="O48:P48"/>
    <mergeCell ref="R48:S48"/>
    <mergeCell ref="U48:V48"/>
    <mergeCell ref="X48:Y48"/>
    <mergeCell ref="A49:AB49"/>
    <mergeCell ref="A50:AB50"/>
    <mergeCell ref="A51:AB51"/>
    <mergeCell ref="O52:P52"/>
    <mergeCell ref="R52:S52"/>
    <mergeCell ref="U52:V52"/>
    <mergeCell ref="X52:Y52"/>
    <mergeCell ref="O53:P53"/>
    <mergeCell ref="R53:S53"/>
    <mergeCell ref="U53:V53"/>
    <mergeCell ref="X53:Y53"/>
    <mergeCell ref="O54:P54"/>
    <mergeCell ref="R54:S54"/>
    <mergeCell ref="U54:V54"/>
    <mergeCell ref="X54:Y54"/>
    <mergeCell ref="O55:P55"/>
    <mergeCell ref="R55:S55"/>
    <mergeCell ref="U55:V55"/>
    <mergeCell ref="X55:Y55"/>
    <mergeCell ref="O56:P56"/>
    <mergeCell ref="R56:S56"/>
    <mergeCell ref="U56:V56"/>
    <mergeCell ref="X56:Y56"/>
    <mergeCell ref="O57:P57"/>
    <mergeCell ref="R57:S57"/>
    <mergeCell ref="U57:V57"/>
    <mergeCell ref="X57:Y57"/>
    <mergeCell ref="O58:P58"/>
    <mergeCell ref="R58:S58"/>
    <mergeCell ref="U58:V58"/>
    <mergeCell ref="X58:Y58"/>
    <mergeCell ref="O59:P59"/>
    <mergeCell ref="R59:S59"/>
    <mergeCell ref="U59:V59"/>
    <mergeCell ref="X59:Y59"/>
    <mergeCell ref="O60:P60"/>
    <mergeCell ref="R60:S60"/>
    <mergeCell ref="U60:V60"/>
    <mergeCell ref="X60:Y60"/>
    <mergeCell ref="O61:P61"/>
    <mergeCell ref="R61:S61"/>
    <mergeCell ref="U61:V61"/>
    <mergeCell ref="X61:Y61"/>
    <mergeCell ref="O62:P62"/>
    <mergeCell ref="R62:S62"/>
    <mergeCell ref="U62:V62"/>
    <mergeCell ref="X62:Y62"/>
    <mergeCell ref="O63:P63"/>
    <mergeCell ref="R63:S63"/>
    <mergeCell ref="U63:V63"/>
    <mergeCell ref="X63:Y63"/>
    <mergeCell ref="O64:P64"/>
    <mergeCell ref="R64:S64"/>
    <mergeCell ref="U64:V64"/>
    <mergeCell ref="X64:Y64"/>
    <mergeCell ref="O65:P65"/>
    <mergeCell ref="R65:S65"/>
    <mergeCell ref="U65:V65"/>
    <mergeCell ref="X65:Y65"/>
    <mergeCell ref="O66:P66"/>
    <mergeCell ref="R66:S66"/>
    <mergeCell ref="U66:V66"/>
    <mergeCell ref="X66:Y66"/>
    <mergeCell ref="O67:P67"/>
    <mergeCell ref="R67:S67"/>
    <mergeCell ref="U67:V67"/>
    <mergeCell ref="X67:Y67"/>
    <mergeCell ref="A70:AB70"/>
    <mergeCell ref="A71:AB71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75:P75"/>
    <mergeCell ref="R75:S75"/>
    <mergeCell ref="U75:V75"/>
    <mergeCell ref="X75:Y75"/>
    <mergeCell ref="O76:P76"/>
    <mergeCell ref="R76:S76"/>
    <mergeCell ref="U76:V76"/>
    <mergeCell ref="X76:Y76"/>
    <mergeCell ref="O77:P77"/>
    <mergeCell ref="R77:S77"/>
    <mergeCell ref="U77:V77"/>
    <mergeCell ref="X77:Y77"/>
    <mergeCell ref="O78:P78"/>
    <mergeCell ref="R78:S78"/>
    <mergeCell ref="U78:V78"/>
    <mergeCell ref="X78:Y78"/>
    <mergeCell ref="O79:P79"/>
    <mergeCell ref="R79:S79"/>
    <mergeCell ref="U79:V79"/>
    <mergeCell ref="X79:Y79"/>
    <mergeCell ref="O80:P80"/>
    <mergeCell ref="R80:S80"/>
    <mergeCell ref="U80:V80"/>
    <mergeCell ref="X80:Y80"/>
    <mergeCell ref="O81:P81"/>
    <mergeCell ref="R81:S81"/>
    <mergeCell ref="U81:V81"/>
    <mergeCell ref="X81:Y81"/>
    <mergeCell ref="O82:P82"/>
    <mergeCell ref="R82:S82"/>
    <mergeCell ref="U82:V82"/>
    <mergeCell ref="X82:Y82"/>
    <mergeCell ref="O83:P83"/>
    <mergeCell ref="R83:S83"/>
    <mergeCell ref="U83:V83"/>
    <mergeCell ref="X83:Y83"/>
    <mergeCell ref="O84:P84"/>
    <mergeCell ref="R84:S84"/>
    <mergeCell ref="U84:V84"/>
    <mergeCell ref="X84:Y84"/>
    <mergeCell ref="O85:P85"/>
    <mergeCell ref="R85:S85"/>
    <mergeCell ref="U85:V85"/>
    <mergeCell ref="X85:Y85"/>
    <mergeCell ref="O86:P86"/>
    <mergeCell ref="R86:S86"/>
    <mergeCell ref="U86:V86"/>
    <mergeCell ref="X86:Y86"/>
    <mergeCell ref="A87:AB87"/>
    <mergeCell ref="O88:P88"/>
    <mergeCell ref="R88:S88"/>
    <mergeCell ref="U88:V88"/>
    <mergeCell ref="X88:Y88"/>
    <mergeCell ref="O89:P89"/>
    <mergeCell ref="R89:S89"/>
    <mergeCell ref="U89:V89"/>
    <mergeCell ref="X89:Y89"/>
    <mergeCell ref="O90:P90"/>
    <mergeCell ref="R90:S90"/>
    <mergeCell ref="U90:V90"/>
    <mergeCell ref="X90:Y90"/>
    <mergeCell ref="O91:P91"/>
    <mergeCell ref="R91:S91"/>
    <mergeCell ref="U91:V91"/>
    <mergeCell ref="X91:Y91"/>
    <mergeCell ref="O92:P92"/>
    <mergeCell ref="R92:S92"/>
    <mergeCell ref="U92:V92"/>
    <mergeCell ref="X92:Y92"/>
    <mergeCell ref="A93:AB93"/>
    <mergeCell ref="O94:P94"/>
    <mergeCell ref="R94:S94"/>
    <mergeCell ref="U94:V94"/>
    <mergeCell ref="X94:Y94"/>
    <mergeCell ref="O95:P95"/>
    <mergeCell ref="R95:S95"/>
    <mergeCell ref="U95:V95"/>
    <mergeCell ref="X95:Y95"/>
    <mergeCell ref="A96:B96"/>
    <mergeCell ref="O96:P96"/>
    <mergeCell ref="R96:S96"/>
    <mergeCell ref="U96:V96"/>
    <mergeCell ref="X96:Y96"/>
    <mergeCell ref="A98:F98"/>
    <mergeCell ref="O98:P98"/>
    <mergeCell ref="R98:S98"/>
    <mergeCell ref="U98:V98"/>
    <mergeCell ref="X98:Y98"/>
    <mergeCell ref="U101:V101"/>
    <mergeCell ref="X101:Y101"/>
    <mergeCell ref="A102:F102"/>
    <mergeCell ref="O102:P102"/>
    <mergeCell ref="R102:S102"/>
    <mergeCell ref="U102:V102"/>
    <mergeCell ref="X102:Y102"/>
    <mergeCell ref="A103:AB103"/>
    <mergeCell ref="O104:P104"/>
    <mergeCell ref="R104:S104"/>
    <mergeCell ref="U104:V104"/>
    <mergeCell ref="X104:Y104"/>
    <mergeCell ref="A105:F105"/>
    <mergeCell ref="O105:P105"/>
    <mergeCell ref="R105:S105"/>
    <mergeCell ref="U105:V105"/>
    <mergeCell ref="X105:Y105"/>
    <mergeCell ref="A108:F108"/>
    <mergeCell ref="O108:P108"/>
    <mergeCell ref="R108:S108"/>
    <mergeCell ref="U108:V108"/>
    <mergeCell ref="X108:Y108"/>
    <mergeCell ref="A109:M109"/>
    <mergeCell ref="O109:P109"/>
    <mergeCell ref="R109:S109"/>
    <mergeCell ref="U109:V109"/>
    <mergeCell ref="X109:Y109"/>
    <mergeCell ref="A110:M110"/>
    <mergeCell ref="O110:P110"/>
    <mergeCell ref="R110:S110"/>
    <mergeCell ref="U110:V110"/>
    <mergeCell ref="X110:Y110"/>
    <mergeCell ref="A111:M111"/>
    <mergeCell ref="O111:P111"/>
    <mergeCell ref="R111:S111"/>
    <mergeCell ref="U111:V111"/>
    <mergeCell ref="X111:Y111"/>
    <mergeCell ref="A112:M112"/>
    <mergeCell ref="O112:P112"/>
    <mergeCell ref="R112:S112"/>
    <mergeCell ref="U112:V112"/>
    <mergeCell ref="X112:Y112"/>
    <mergeCell ref="A113:M113"/>
    <mergeCell ref="O113:P113"/>
    <mergeCell ref="R113:S113"/>
    <mergeCell ref="U113:V113"/>
    <mergeCell ref="X113:Y113"/>
    <mergeCell ref="W115:Y115"/>
    <mergeCell ref="Z115:AB115"/>
    <mergeCell ref="N116:AB116"/>
    <mergeCell ref="A114:M114"/>
    <mergeCell ref="N114:P114"/>
    <mergeCell ref="Q114:S114"/>
    <mergeCell ref="T114:V114"/>
    <mergeCell ref="W114:Y114"/>
    <mergeCell ref="Z114:AB114"/>
    <mergeCell ref="J118:N118"/>
    <mergeCell ref="J119:N119"/>
    <mergeCell ref="J120:N120"/>
    <mergeCell ref="N115:P115"/>
    <mergeCell ref="Q115:S115"/>
    <mergeCell ref="T115:V115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41" r:id="rId1"/>
  <rowBreaks count="3" manualBreakCount="3">
    <brk id="40" max="31" man="1"/>
    <brk id="67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Кафедра ТиУП</cp:lastModifiedBy>
  <cp:lastPrinted>2017-08-21T06:13:15Z</cp:lastPrinted>
  <dcterms:created xsi:type="dcterms:W3CDTF">2003-06-23T04:55:14Z</dcterms:created>
  <dcterms:modified xsi:type="dcterms:W3CDTF">2019-04-22T09:20:55Z</dcterms:modified>
  <cp:category/>
  <cp:version/>
  <cp:contentType/>
  <cp:contentStatus/>
</cp:coreProperties>
</file>